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enrichedacademy-my.sharepoint.com/personal/jay_enrichedacademy_com/Documents/Enriched Academy/Tools/English Tools/"/>
    </mc:Choice>
  </mc:AlternateContent>
  <xr:revisionPtr revIDLastSave="0" documentId="8_{21D4860D-D01D-4387-A674-AF0589E8F31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Financial Freedom Calculator" sheetId="4" r:id="rId1"/>
    <sheet name="Annual Breakdown" sheetId="5" r:id="rId2"/>
  </sheets>
  <definedNames>
    <definedName name="add_savings">'Financial Freedom Calculator'!$E$36</definedName>
    <definedName name="chart_label">OFFSET('Annual Breakdown'!$M$5,0,0,COUNT('Annual Breakdown'!$D:$D),1)</definedName>
    <definedName name="chart_portfolio">OFFSET('Annual Breakdown'!$I$5,0,0,COUNT('Annual Breakdown'!$D:$D),1)</definedName>
    <definedName name="current_portf">'Financial Freedom Calculator'!$E$16</definedName>
    <definedName name="deposits">'Financial Freedom Calculator'!$E$18</definedName>
    <definedName name="future_income">'Financial Freedom Calculator'!$E$29</definedName>
    <definedName name="home">'Annual Breakdown'!$A$1</definedName>
    <definedName name="Horz_labels">OFFSET('Annual Breakdown'!$F$5,0,0,COUNT('Annual Breakdown'!$D:$D),2)</definedName>
    <definedName name="income_withdrawal">OFFSET('Annual Breakdown'!$H$5,0,0,COUNT('Annual Breakdown'!$D:$D),1)</definedName>
    <definedName name="inflation_rate">'Financial Freedom Calculator'!$E$22</definedName>
    <definedName name="life_span">'Financial Freedom Calculator'!$E$10</definedName>
    <definedName name="portfolio">OFFSET('Annual Breakdown'!$K$5,0,0,COUNT('Annual Breakdown'!$D:$D),1)</definedName>
    <definedName name="portfolio_neg">OFFSET('Annual Breakdown'!$L$5,0,0,COUNT('Annual Breakdown'!$D:$D),1)</definedName>
    <definedName name="return_rate">'Financial Freedom Calculator'!$E$20</definedName>
    <definedName name="splitline">OFFSET('Annual Breakdown'!$F$5,0,0,((COUNT(Years)/(years_left+1))*50),1)</definedName>
    <definedName name="splitline_value">OFFSET('Annual Breakdown'!$K$5,0,0,50*( (life_span+years_left+3)/(years_left+1)),1)</definedName>
    <definedName name="whatuneed">OFFSET('Annual Breakdown'!$J$5,0,0,COUNT('Annual Breakdown'!$D:$D),1)</definedName>
    <definedName name="Years">OFFSET('Annual Breakdown'!$D$5,0,0,COUNT('Annual Breakdown'!$D:$D),2)</definedName>
    <definedName name="years_chart">OFFSET('Annual Breakdown'!$G$5,0,0,COUNT('Annual Breakdown'!$D:$D),1)</definedName>
    <definedName name="years_left">'Financial Freedom Calculator'!$E$12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5" i="5" l="1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E27" i="4" l="1"/>
  <c r="J5" i="5" l="1"/>
  <c r="I5" i="5" l="1"/>
  <c r="L5" i="5" s="1"/>
  <c r="E12" i="4"/>
  <c r="E29" i="4" s="1"/>
  <c r="D5" i="5" l="1"/>
  <c r="D6" i="5" s="1"/>
  <c r="E33" i="4"/>
  <c r="G5" i="5" l="1"/>
  <c r="E5" i="5"/>
  <c r="F5" i="5" s="1"/>
  <c r="E6" i="5"/>
  <c r="G6" i="5"/>
  <c r="K5" i="5"/>
  <c r="H5" i="5"/>
  <c r="H6" i="5" s="1"/>
  <c r="I6" i="5" s="1"/>
  <c r="D7" i="5"/>
  <c r="E32" i="4"/>
  <c r="E7" i="5" l="1"/>
  <c r="H7" i="5"/>
  <c r="I7" i="5" s="1"/>
  <c r="D8" i="5"/>
  <c r="E8" i="5" s="1"/>
  <c r="G7" i="5"/>
  <c r="E36" i="4"/>
  <c r="E34" i="4"/>
  <c r="K6" i="5"/>
  <c r="E37" i="4" l="1"/>
  <c r="E39" i="4" s="1"/>
  <c r="H32" i="4" s="1"/>
  <c r="J6" i="5"/>
  <c r="J7" i="5" s="1"/>
  <c r="G8" i="5"/>
  <c r="D9" i="5"/>
  <c r="E9" i="5" s="1"/>
  <c r="L6" i="5"/>
  <c r="H8" i="5"/>
  <c r="I8" i="5" s="1"/>
  <c r="E35" i="4"/>
  <c r="K7" i="5"/>
  <c r="J8" i="5" l="1"/>
  <c r="D10" i="5"/>
  <c r="E10" i="5" s="1"/>
  <c r="G9" i="5"/>
  <c r="H9" i="5"/>
  <c r="I9" i="5" s="1"/>
  <c r="L7" i="5"/>
  <c r="M5" i="5"/>
  <c r="M6" i="5"/>
  <c r="K8" i="5"/>
  <c r="J9" i="5" l="1"/>
  <c r="G10" i="5"/>
  <c r="D11" i="5"/>
  <c r="E11" i="5" s="1"/>
  <c r="H10" i="5"/>
  <c r="I10" i="5" s="1"/>
  <c r="L8" i="5"/>
  <c r="M7" i="5"/>
  <c r="K9" i="5"/>
  <c r="J10" i="5" l="1"/>
  <c r="H11" i="5"/>
  <c r="G11" i="5"/>
  <c r="D12" i="5"/>
  <c r="L9" i="5"/>
  <c r="M8" i="5"/>
  <c r="J11" i="5" l="1"/>
  <c r="E12" i="5"/>
  <c r="H12" i="5"/>
  <c r="D13" i="5"/>
  <c r="G12" i="5"/>
  <c r="I11" i="5"/>
  <c r="L10" i="5"/>
  <c r="K10" i="5"/>
  <c r="M9" i="5"/>
  <c r="J12" i="5" l="1"/>
  <c r="I12" i="5"/>
  <c r="K11" i="5"/>
  <c r="E13" i="5"/>
  <c r="H13" i="5"/>
  <c r="D14" i="5"/>
  <c r="G13" i="5"/>
  <c r="L11" i="5"/>
  <c r="I13" i="5" l="1"/>
  <c r="K13" i="5" s="1"/>
  <c r="E14" i="5"/>
  <c r="G14" i="5"/>
  <c r="H14" i="5"/>
  <c r="D15" i="5"/>
  <c r="J13" i="5"/>
  <c r="J14" i="5" s="1"/>
  <c r="L12" i="5"/>
  <c r="K12" i="5"/>
  <c r="M11" i="5"/>
  <c r="M10" i="5"/>
  <c r="I14" i="5" l="1"/>
  <c r="K14" i="5" s="1"/>
  <c r="E15" i="5"/>
  <c r="G15" i="5"/>
  <c r="H15" i="5"/>
  <c r="J15" i="5" s="1"/>
  <c r="D16" i="5"/>
  <c r="L13" i="5"/>
  <c r="E16" i="5" l="1"/>
  <c r="H16" i="5"/>
  <c r="J16" i="5" s="1"/>
  <c r="D17" i="5"/>
  <c r="G16" i="5"/>
  <c r="I15" i="5"/>
  <c r="I16" i="5" s="1"/>
  <c r="L14" i="5"/>
  <c r="M12" i="5"/>
  <c r="K15" i="5" l="1"/>
  <c r="E17" i="5"/>
  <c r="H17" i="5"/>
  <c r="J17" i="5" s="1"/>
  <c r="G17" i="5"/>
  <c r="D18" i="5"/>
  <c r="L15" i="5"/>
  <c r="M13" i="5"/>
  <c r="K16" i="5"/>
  <c r="I17" i="5" l="1"/>
  <c r="K17" i="5" s="1"/>
  <c r="E18" i="5"/>
  <c r="H18" i="5"/>
  <c r="J18" i="5" s="1"/>
  <c r="D19" i="5"/>
  <c r="G18" i="5"/>
  <c r="L16" i="5"/>
  <c r="E19" i="5" l="1"/>
  <c r="H19" i="5"/>
  <c r="J19" i="5" s="1"/>
  <c r="G19" i="5"/>
  <c r="D20" i="5"/>
  <c r="I18" i="5"/>
  <c r="I19" i="5" s="1"/>
  <c r="L17" i="5"/>
  <c r="M15" i="5"/>
  <c r="K18" i="5" l="1"/>
  <c r="E20" i="5"/>
  <c r="H20" i="5"/>
  <c r="J20" i="5" s="1"/>
  <c r="G20" i="5"/>
  <c r="D21" i="5"/>
  <c r="I20" i="5"/>
  <c r="L18" i="5"/>
  <c r="M16" i="5"/>
  <c r="K19" i="5"/>
  <c r="E21" i="5" l="1"/>
  <c r="H21" i="5"/>
  <c r="J21" i="5" s="1"/>
  <c r="D22" i="5"/>
  <c r="G21" i="5"/>
  <c r="L19" i="5"/>
  <c r="M17" i="5"/>
  <c r="K20" i="5"/>
  <c r="I21" i="5" l="1"/>
  <c r="K21" i="5" s="1"/>
  <c r="E22" i="5"/>
  <c r="D23" i="5"/>
  <c r="H22" i="5"/>
  <c r="G22" i="5"/>
  <c r="L20" i="5"/>
  <c r="M18" i="5"/>
  <c r="J22" i="5" l="1"/>
  <c r="I22" i="5"/>
  <c r="E23" i="5"/>
  <c r="H23" i="5"/>
  <c r="G23" i="5"/>
  <c r="D24" i="5"/>
  <c r="L21" i="5"/>
  <c r="M19" i="5"/>
  <c r="J23" i="5" l="1"/>
  <c r="I23" i="5"/>
  <c r="I24" i="5" s="1"/>
  <c r="K22" i="5"/>
  <c r="E24" i="5"/>
  <c r="H24" i="5"/>
  <c r="J24" i="5" s="1"/>
  <c r="D25" i="5"/>
  <c r="G24" i="5"/>
  <c r="L22" i="5"/>
  <c r="K23" i="5" l="1"/>
  <c r="E25" i="5"/>
  <c r="H25" i="5"/>
  <c r="G25" i="5"/>
  <c r="D26" i="5"/>
  <c r="L23" i="5"/>
  <c r="M21" i="5"/>
  <c r="K24" i="5"/>
  <c r="J25" i="5" l="1"/>
  <c r="I25" i="5"/>
  <c r="E26" i="5"/>
  <c r="H26" i="5"/>
  <c r="D27" i="5"/>
  <c r="G26" i="5"/>
  <c r="L24" i="5"/>
  <c r="M22" i="5"/>
  <c r="K25" i="5" l="1"/>
  <c r="J26" i="5"/>
  <c r="I26" i="5"/>
  <c r="E27" i="5"/>
  <c r="H27" i="5"/>
  <c r="G27" i="5"/>
  <c r="D28" i="5"/>
  <c r="L25" i="5"/>
  <c r="M23" i="5"/>
  <c r="K26" i="5" l="1"/>
  <c r="J27" i="5"/>
  <c r="E28" i="5"/>
  <c r="D29" i="5"/>
  <c r="H28" i="5"/>
  <c r="G28" i="5"/>
  <c r="I27" i="5"/>
  <c r="I28" i="5" s="1"/>
  <c r="L26" i="5"/>
  <c r="M24" i="5"/>
  <c r="J28" i="5" l="1"/>
  <c r="K27" i="5"/>
  <c r="E29" i="5"/>
  <c r="H29" i="5"/>
  <c r="G29" i="5"/>
  <c r="D30" i="5"/>
  <c r="L27" i="5"/>
  <c r="M25" i="5"/>
  <c r="K28" i="5"/>
  <c r="J29" i="5" l="1"/>
  <c r="J30" i="5" s="1"/>
  <c r="E30" i="5"/>
  <c r="D31" i="5"/>
  <c r="H30" i="5"/>
  <c r="G30" i="5"/>
  <c r="I29" i="5"/>
  <c r="L28" i="5"/>
  <c r="M26" i="5"/>
  <c r="I30" i="5" l="1"/>
  <c r="K29" i="5"/>
  <c r="E31" i="5"/>
  <c r="G31" i="5"/>
  <c r="H31" i="5"/>
  <c r="J31" i="5" s="1"/>
  <c r="D32" i="5"/>
  <c r="L29" i="5"/>
  <c r="M27" i="5"/>
  <c r="E32" i="5" l="1"/>
  <c r="H32" i="5"/>
  <c r="G32" i="5"/>
  <c r="D33" i="5"/>
  <c r="J32" i="5"/>
  <c r="I31" i="5"/>
  <c r="I32" i="5" s="1"/>
  <c r="L30" i="5"/>
  <c r="K30" i="5"/>
  <c r="M29" i="5"/>
  <c r="K31" i="5" l="1"/>
  <c r="E33" i="5"/>
  <c r="G33" i="5"/>
  <c r="H33" i="5"/>
  <c r="J33" i="5" s="1"/>
  <c r="D34" i="5"/>
  <c r="L31" i="5"/>
  <c r="K32" i="5"/>
  <c r="E34" i="5" l="1"/>
  <c r="G34" i="5"/>
  <c r="H34" i="5"/>
  <c r="J34" i="5" s="1"/>
  <c r="D35" i="5"/>
  <c r="I33" i="5"/>
  <c r="L32" i="5"/>
  <c r="M30" i="5"/>
  <c r="I34" i="5" l="1"/>
  <c r="K34" i="5" s="1"/>
  <c r="K33" i="5"/>
  <c r="E35" i="5"/>
  <c r="H35" i="5"/>
  <c r="J35" i="5" s="1"/>
  <c r="G35" i="5"/>
  <c r="D36" i="5"/>
  <c r="L33" i="5"/>
  <c r="M31" i="5"/>
  <c r="E36" i="5" l="1"/>
  <c r="D37" i="5"/>
  <c r="H36" i="5"/>
  <c r="J36" i="5" s="1"/>
  <c r="G36" i="5"/>
  <c r="I35" i="5"/>
  <c r="I36" i="5" s="1"/>
  <c r="L34" i="5"/>
  <c r="K35" i="5" l="1"/>
  <c r="E37" i="5"/>
  <c r="D38" i="5"/>
  <c r="G37" i="5"/>
  <c r="H37" i="5"/>
  <c r="J37" i="5" s="1"/>
  <c r="L35" i="5"/>
  <c r="M33" i="5"/>
  <c r="K36" i="5"/>
  <c r="E38" i="5" l="1"/>
  <c r="H38" i="5"/>
  <c r="J38" i="5" s="1"/>
  <c r="D39" i="5"/>
  <c r="G38" i="5"/>
  <c r="I37" i="5"/>
  <c r="I38" i="5" s="1"/>
  <c r="L36" i="5"/>
  <c r="M34" i="5"/>
  <c r="K37" i="5" l="1"/>
  <c r="E39" i="5"/>
  <c r="G39" i="5"/>
  <c r="H39" i="5"/>
  <c r="I39" i="5" s="1"/>
  <c r="D40" i="5"/>
  <c r="L37" i="5"/>
  <c r="M36" i="5"/>
  <c r="K38" i="5"/>
  <c r="E40" i="5" l="1"/>
  <c r="D41" i="5"/>
  <c r="H40" i="5"/>
  <c r="G40" i="5"/>
  <c r="J39" i="5"/>
  <c r="J40" i="5" s="1"/>
  <c r="I40" i="5"/>
  <c r="L38" i="5"/>
  <c r="K39" i="5"/>
  <c r="E41" i="5" l="1"/>
  <c r="H41" i="5"/>
  <c r="I41" i="5" s="1"/>
  <c r="D42" i="5"/>
  <c r="G41" i="5"/>
  <c r="L39" i="5"/>
  <c r="M38" i="5"/>
  <c r="E42" i="5" l="1"/>
  <c r="H42" i="5"/>
  <c r="I42" i="5" s="1"/>
  <c r="G42" i="5"/>
  <c r="D43" i="5"/>
  <c r="J41" i="5"/>
  <c r="J42" i="5" s="1"/>
  <c r="L40" i="5"/>
  <c r="K40" i="5"/>
  <c r="M39" i="5"/>
  <c r="K41" i="5"/>
  <c r="E43" i="5" l="1"/>
  <c r="H43" i="5"/>
  <c r="I43" i="5" s="1"/>
  <c r="G43" i="5"/>
  <c r="D44" i="5"/>
  <c r="L41" i="5"/>
  <c r="M40" i="5"/>
  <c r="K42" i="5"/>
  <c r="E44" i="5" l="1"/>
  <c r="H44" i="5"/>
  <c r="I44" i="5" s="1"/>
  <c r="D45" i="5"/>
  <c r="G44" i="5"/>
  <c r="J43" i="5"/>
  <c r="J44" i="5" s="1"/>
  <c r="L42" i="5"/>
  <c r="E45" i="5" l="1"/>
  <c r="G45" i="5"/>
  <c r="H45" i="5"/>
  <c r="I45" i="5" s="1"/>
  <c r="D46" i="5"/>
  <c r="L43" i="5"/>
  <c r="K43" i="5"/>
  <c r="K44" i="5"/>
  <c r="E46" i="5" l="1"/>
  <c r="G46" i="5"/>
  <c r="H46" i="5"/>
  <c r="I46" i="5" s="1"/>
  <c r="D47" i="5"/>
  <c r="J45" i="5"/>
  <c r="J46" i="5" s="1"/>
  <c r="L44" i="5"/>
  <c r="M44" i="5" s="1"/>
  <c r="K45" i="5"/>
  <c r="E47" i="5" l="1"/>
  <c r="H47" i="5"/>
  <c r="I47" i="5" s="1"/>
  <c r="D48" i="5"/>
  <c r="G47" i="5"/>
  <c r="L45" i="5"/>
  <c r="K46" i="5"/>
  <c r="H48" i="5" l="1"/>
  <c r="I48" i="5" s="1"/>
  <c r="D49" i="5"/>
  <c r="G48" i="5"/>
  <c r="E48" i="5"/>
  <c r="J47" i="5"/>
  <c r="J48" i="5" s="1"/>
  <c r="L46" i="5"/>
  <c r="K47" i="5"/>
  <c r="E49" i="5" l="1"/>
  <c r="H49" i="5"/>
  <c r="I49" i="5" s="1"/>
  <c r="G49" i="5"/>
  <c r="D50" i="5"/>
  <c r="L47" i="5"/>
  <c r="K48" i="5"/>
  <c r="E50" i="5" l="1"/>
  <c r="H50" i="5"/>
  <c r="I50" i="5" s="1"/>
  <c r="D51" i="5"/>
  <c r="G50" i="5"/>
  <c r="J49" i="5"/>
  <c r="J50" i="5" s="1"/>
  <c r="L48" i="5"/>
  <c r="K49" i="5"/>
  <c r="G51" i="5" l="1"/>
  <c r="E51" i="5"/>
  <c r="H51" i="5"/>
  <c r="I51" i="5" s="1"/>
  <c r="D52" i="5"/>
  <c r="L49" i="5"/>
  <c r="M47" i="5"/>
  <c r="K50" i="5"/>
  <c r="E52" i="5" l="1"/>
  <c r="G52" i="5"/>
  <c r="D53" i="5"/>
  <c r="H52" i="5"/>
  <c r="I52" i="5" s="1"/>
  <c r="J51" i="5"/>
  <c r="J52" i="5" s="1"/>
  <c r="L50" i="5"/>
  <c r="M48" i="5"/>
  <c r="K51" i="5"/>
  <c r="E53" i="5" l="1"/>
  <c r="H53" i="5"/>
  <c r="I53" i="5" s="1"/>
  <c r="D54" i="5"/>
  <c r="G53" i="5"/>
  <c r="L51" i="5"/>
  <c r="M49" i="5"/>
  <c r="K52" i="5"/>
  <c r="H54" i="5" l="1"/>
  <c r="I54" i="5" s="1"/>
  <c r="D55" i="5"/>
  <c r="E54" i="5"/>
  <c r="G54" i="5"/>
  <c r="J53" i="5"/>
  <c r="J54" i="5" s="1"/>
  <c r="L52" i="5"/>
  <c r="M50" i="5"/>
  <c r="K53" i="5"/>
  <c r="E55" i="5" l="1"/>
  <c r="H55" i="5"/>
  <c r="I55" i="5" s="1"/>
  <c r="D56" i="5"/>
  <c r="G55" i="5"/>
  <c r="L53" i="5"/>
  <c r="M51" i="5"/>
  <c r="K54" i="5"/>
  <c r="J55" i="5" l="1"/>
  <c r="H56" i="5"/>
  <c r="I56" i="5" s="1"/>
  <c r="D57" i="5"/>
  <c r="E56" i="5"/>
  <c r="G56" i="5"/>
  <c r="L54" i="5"/>
  <c r="K55" i="5"/>
  <c r="J56" i="5" l="1"/>
  <c r="G57" i="5"/>
  <c r="E57" i="5"/>
  <c r="D58" i="5"/>
  <c r="H57" i="5"/>
  <c r="I57" i="5" s="1"/>
  <c r="L55" i="5"/>
  <c r="M53" i="5"/>
  <c r="K56" i="5"/>
  <c r="J57" i="5" l="1"/>
  <c r="H58" i="5"/>
  <c r="J58" i="5" s="1"/>
  <c r="G58" i="5"/>
  <c r="E58" i="5"/>
  <c r="D59" i="5"/>
  <c r="L56" i="5"/>
  <c r="K57" i="5"/>
  <c r="I58" i="5" l="1"/>
  <c r="K58" i="5" s="1"/>
  <c r="E59" i="5"/>
  <c r="D60" i="5"/>
  <c r="H59" i="5"/>
  <c r="G59" i="5"/>
  <c r="L57" i="5"/>
  <c r="I59" i="5" l="1"/>
  <c r="J59" i="5"/>
  <c r="G60" i="5"/>
  <c r="E60" i="5"/>
  <c r="H60" i="5"/>
  <c r="I60" i="5" s="1"/>
  <c r="D61" i="5"/>
  <c r="L58" i="5"/>
  <c r="K59" i="5"/>
  <c r="J60" i="5" l="1"/>
  <c r="E61" i="5"/>
  <c r="D62" i="5"/>
  <c r="H61" i="5"/>
  <c r="I61" i="5" s="1"/>
  <c r="G61" i="5"/>
  <c r="L59" i="5"/>
  <c r="M57" i="5"/>
  <c r="K60" i="5"/>
  <c r="J61" i="5" l="1"/>
  <c r="H62" i="5"/>
  <c r="E62" i="5"/>
  <c r="G62" i="5"/>
  <c r="D63" i="5"/>
  <c r="I62" i="5"/>
  <c r="J62" i="5"/>
  <c r="L60" i="5"/>
  <c r="M58" i="5"/>
  <c r="K61" i="5"/>
  <c r="E63" i="5" l="1"/>
  <c r="H63" i="5"/>
  <c r="I63" i="5" s="1"/>
  <c r="G63" i="5"/>
  <c r="D64" i="5"/>
  <c r="J63" i="5"/>
  <c r="L61" i="5"/>
  <c r="M59" i="5"/>
  <c r="K62" i="5"/>
  <c r="G64" i="5" l="1"/>
  <c r="D65" i="5"/>
  <c r="E64" i="5"/>
  <c r="H64" i="5"/>
  <c r="I64" i="5" s="1"/>
  <c r="J64" i="5"/>
  <c r="L62" i="5"/>
  <c r="M60" i="5"/>
  <c r="K63" i="5"/>
  <c r="E65" i="5" l="1"/>
  <c r="G65" i="5"/>
  <c r="H65" i="5"/>
  <c r="I65" i="5" s="1"/>
  <c r="D66" i="5"/>
  <c r="J65" i="5"/>
  <c r="L63" i="5"/>
  <c r="M61" i="5"/>
  <c r="K64" i="5"/>
  <c r="G66" i="5" l="1"/>
  <c r="D67" i="5"/>
  <c r="E66" i="5"/>
  <c r="H66" i="5"/>
  <c r="I66" i="5" s="1"/>
  <c r="J66" i="5"/>
  <c r="L64" i="5"/>
  <c r="M62" i="5"/>
  <c r="K65" i="5"/>
  <c r="H67" i="5" l="1"/>
  <c r="I67" i="5" s="1"/>
  <c r="G67" i="5"/>
  <c r="D68" i="5"/>
  <c r="E67" i="5"/>
  <c r="J67" i="5"/>
  <c r="L65" i="5"/>
  <c r="M63" i="5"/>
  <c r="K66" i="5"/>
  <c r="E68" i="5" l="1"/>
  <c r="H68" i="5"/>
  <c r="I68" i="5" s="1"/>
  <c r="D69" i="5"/>
  <c r="G68" i="5"/>
  <c r="J68" i="5"/>
  <c r="L66" i="5"/>
  <c r="M64" i="5"/>
  <c r="K67" i="5"/>
  <c r="H69" i="5" l="1"/>
  <c r="J69" i="5" s="1"/>
  <c r="G69" i="5"/>
  <c r="E69" i="5"/>
  <c r="D70" i="5"/>
  <c r="I69" i="5"/>
  <c r="L67" i="5"/>
  <c r="M65" i="5"/>
  <c r="K68" i="5"/>
  <c r="G70" i="5" l="1"/>
  <c r="E70" i="5"/>
  <c r="H70" i="5"/>
  <c r="J70" i="5" s="1"/>
  <c r="D71" i="5"/>
  <c r="I70" i="5"/>
  <c r="L68" i="5"/>
  <c r="M66" i="5"/>
  <c r="K69" i="5"/>
  <c r="E71" i="5" l="1"/>
  <c r="G71" i="5"/>
  <c r="H71" i="5"/>
  <c r="J71" i="5" s="1"/>
  <c r="D72" i="5"/>
  <c r="I71" i="5"/>
  <c r="L69" i="5"/>
  <c r="M67" i="5"/>
  <c r="M68" i="5"/>
  <c r="K70" i="5"/>
  <c r="E72" i="5" l="1"/>
  <c r="G72" i="5"/>
  <c r="D73" i="5"/>
  <c r="H72" i="5"/>
  <c r="J72" i="5" s="1"/>
  <c r="I72" i="5"/>
  <c r="L70" i="5"/>
  <c r="K71" i="5"/>
  <c r="D74" i="5" l="1"/>
  <c r="G73" i="5"/>
  <c r="H73" i="5"/>
  <c r="J73" i="5" s="1"/>
  <c r="E73" i="5"/>
  <c r="I73" i="5"/>
  <c r="L71" i="5"/>
  <c r="M69" i="5"/>
  <c r="K72" i="5"/>
  <c r="E74" i="5" l="1"/>
  <c r="H74" i="5"/>
  <c r="J74" i="5" s="1"/>
  <c r="D75" i="5"/>
  <c r="G74" i="5"/>
  <c r="I74" i="5"/>
  <c r="L72" i="5"/>
  <c r="M70" i="5"/>
  <c r="M71" i="5"/>
  <c r="K73" i="5"/>
  <c r="G75" i="5" l="1"/>
  <c r="H75" i="5"/>
  <c r="J75" i="5" s="1"/>
  <c r="E75" i="5"/>
  <c r="D76" i="5"/>
  <c r="I75" i="5"/>
  <c r="L73" i="5"/>
  <c r="K74" i="5"/>
  <c r="D77" i="5" l="1"/>
  <c r="E76" i="5"/>
  <c r="H76" i="5"/>
  <c r="J76" i="5" s="1"/>
  <c r="G76" i="5"/>
  <c r="I76" i="5"/>
  <c r="L74" i="5"/>
  <c r="M72" i="5"/>
  <c r="K75" i="5"/>
  <c r="E77" i="5" l="1"/>
  <c r="H77" i="5"/>
  <c r="J77" i="5" s="1"/>
  <c r="G77" i="5"/>
  <c r="D78" i="5"/>
  <c r="I77" i="5"/>
  <c r="L75" i="5"/>
  <c r="M73" i="5"/>
  <c r="K76" i="5"/>
  <c r="E78" i="5" l="1"/>
  <c r="D79" i="5"/>
  <c r="H78" i="5"/>
  <c r="J78" i="5" s="1"/>
  <c r="G78" i="5"/>
  <c r="I78" i="5"/>
  <c r="L76" i="5"/>
  <c r="M74" i="5"/>
  <c r="K77" i="5"/>
  <c r="E79" i="5" l="1"/>
  <c r="G79" i="5"/>
  <c r="H79" i="5"/>
  <c r="I79" i="5" s="1"/>
  <c r="J79" i="5"/>
  <c r="D80" i="5"/>
  <c r="L77" i="5"/>
  <c r="M75" i="5"/>
  <c r="K78" i="5"/>
  <c r="E80" i="5" l="1"/>
  <c r="H80" i="5"/>
  <c r="I80" i="5" s="1"/>
  <c r="J80" i="5"/>
  <c r="D81" i="5"/>
  <c r="G80" i="5"/>
  <c r="L78" i="5"/>
  <c r="M76" i="5"/>
  <c r="K79" i="5"/>
  <c r="E81" i="5" l="1"/>
  <c r="G81" i="5"/>
  <c r="J81" i="5"/>
  <c r="H81" i="5"/>
  <c r="I81" i="5" s="1"/>
  <c r="D82" i="5"/>
  <c r="L79" i="5"/>
  <c r="M77" i="5"/>
  <c r="K80" i="5"/>
  <c r="H82" i="5" l="1"/>
  <c r="J82" i="5" s="1"/>
  <c r="G82" i="5"/>
  <c r="E82" i="5"/>
  <c r="D83" i="5"/>
  <c r="I82" i="5"/>
  <c r="L80" i="5"/>
  <c r="M78" i="5"/>
  <c r="K81" i="5"/>
  <c r="D84" i="5" l="1"/>
  <c r="E83" i="5"/>
  <c r="H83" i="5"/>
  <c r="J83" i="5" s="1"/>
  <c r="G83" i="5"/>
  <c r="I83" i="5"/>
  <c r="L81" i="5"/>
  <c r="M79" i="5"/>
  <c r="K82" i="5"/>
  <c r="E84" i="5" l="1"/>
  <c r="D85" i="5"/>
  <c r="H84" i="5"/>
  <c r="J84" i="5" s="1"/>
  <c r="G84" i="5"/>
  <c r="I84" i="5"/>
  <c r="L82" i="5"/>
  <c r="M80" i="5"/>
  <c r="K83" i="5"/>
  <c r="E85" i="5" l="1"/>
  <c r="J85" i="5"/>
  <c r="D86" i="5"/>
  <c r="H85" i="5"/>
  <c r="I85" i="5" s="1"/>
  <c r="G85" i="5"/>
  <c r="L83" i="5"/>
  <c r="M81" i="5"/>
  <c r="K84" i="5"/>
  <c r="E86" i="5" l="1"/>
  <c r="G86" i="5"/>
  <c r="D87" i="5"/>
  <c r="H86" i="5"/>
  <c r="J86" i="5" s="1"/>
  <c r="I86" i="5"/>
  <c r="L84" i="5"/>
  <c r="M82" i="5"/>
  <c r="K85" i="5"/>
  <c r="E87" i="5" l="1"/>
  <c r="G87" i="5"/>
  <c r="J87" i="5"/>
  <c r="D88" i="5"/>
  <c r="H87" i="5"/>
  <c r="I87" i="5" s="1"/>
  <c r="L85" i="5"/>
  <c r="M83" i="5"/>
  <c r="K86" i="5"/>
  <c r="J88" i="5" l="1"/>
  <c r="E88" i="5"/>
  <c r="H88" i="5"/>
  <c r="I88" i="5" s="1"/>
  <c r="G88" i="5"/>
  <c r="D89" i="5"/>
  <c r="L86" i="5"/>
  <c r="M84" i="5"/>
  <c r="K87" i="5"/>
  <c r="D90" i="5" l="1"/>
  <c r="G89" i="5"/>
  <c r="E89" i="5"/>
  <c r="H89" i="5"/>
  <c r="J89" i="5" s="1"/>
  <c r="I89" i="5"/>
  <c r="L87" i="5"/>
  <c r="M85" i="5"/>
  <c r="K88" i="5"/>
  <c r="E90" i="5" l="1"/>
  <c r="G90" i="5"/>
  <c r="H90" i="5"/>
  <c r="I90" i="5" s="1"/>
  <c r="J90" i="5"/>
  <c r="D91" i="5"/>
  <c r="L88" i="5"/>
  <c r="M86" i="5"/>
  <c r="K89" i="5"/>
  <c r="E91" i="5" l="1"/>
  <c r="H91" i="5"/>
  <c r="I91" i="5" s="1"/>
  <c r="J91" i="5"/>
  <c r="G91" i="5"/>
  <c r="D92" i="5"/>
  <c r="L89" i="5"/>
  <c r="M87" i="5"/>
  <c r="K90" i="5"/>
  <c r="E92" i="5" l="1"/>
  <c r="H92" i="5"/>
  <c r="J92" i="5" s="1"/>
  <c r="D93" i="5"/>
  <c r="G92" i="5"/>
  <c r="I92" i="5"/>
  <c r="L90" i="5"/>
  <c r="M88" i="5"/>
  <c r="K91" i="5"/>
  <c r="H93" i="5" l="1"/>
  <c r="I93" i="5" s="1"/>
  <c r="E93" i="5"/>
  <c r="G93" i="5"/>
  <c r="D94" i="5"/>
  <c r="J93" i="5"/>
  <c r="L91" i="5"/>
  <c r="M89" i="5"/>
  <c r="K92" i="5"/>
  <c r="E94" i="5" l="1"/>
  <c r="G94" i="5"/>
  <c r="H94" i="5"/>
  <c r="J94" i="5" s="1"/>
  <c r="D95" i="5"/>
  <c r="I94" i="5"/>
  <c r="L92" i="5"/>
  <c r="M90" i="5"/>
  <c r="K93" i="5"/>
  <c r="E95" i="5" l="1"/>
  <c r="G95" i="5"/>
  <c r="J95" i="5"/>
  <c r="H95" i="5"/>
  <c r="I95" i="5" s="1"/>
  <c r="D96" i="5"/>
  <c r="L93" i="5"/>
  <c r="M91" i="5"/>
  <c r="K94" i="5"/>
  <c r="H96" i="5" l="1"/>
  <c r="I96" i="5" s="1"/>
  <c r="E96" i="5"/>
  <c r="G96" i="5"/>
  <c r="D97" i="5"/>
  <c r="J96" i="5"/>
  <c r="L94" i="5"/>
  <c r="M92" i="5"/>
  <c r="K95" i="5"/>
  <c r="E97" i="5" l="1"/>
  <c r="D98" i="5"/>
  <c r="J97" i="5"/>
  <c r="G97" i="5"/>
  <c r="H97" i="5"/>
  <c r="I97" i="5" s="1"/>
  <c r="L95" i="5"/>
  <c r="M93" i="5"/>
  <c r="M94" i="5"/>
  <c r="K96" i="5"/>
  <c r="E98" i="5" l="1"/>
  <c r="I98" i="5"/>
  <c r="H98" i="5"/>
  <c r="J98" i="5" s="1"/>
  <c r="G98" i="5"/>
  <c r="D99" i="5"/>
  <c r="L96" i="5"/>
  <c r="K97" i="5"/>
  <c r="E99" i="5" l="1"/>
  <c r="I99" i="5"/>
  <c r="G99" i="5"/>
  <c r="H99" i="5"/>
  <c r="J99" i="5" s="1"/>
  <c r="D100" i="5"/>
  <c r="L97" i="5"/>
  <c r="M95" i="5"/>
  <c r="K98" i="5"/>
  <c r="E100" i="5" l="1"/>
  <c r="I100" i="5"/>
  <c r="H100" i="5"/>
  <c r="J100" i="5" s="1"/>
  <c r="D101" i="5"/>
  <c r="G100" i="5"/>
  <c r="L98" i="5"/>
  <c r="M96" i="5"/>
  <c r="K99" i="5"/>
  <c r="E101" i="5" l="1"/>
  <c r="G101" i="5"/>
  <c r="H101" i="5"/>
  <c r="J101" i="5" s="1"/>
  <c r="I101" i="5"/>
  <c r="D102" i="5"/>
  <c r="L99" i="5"/>
  <c r="M97" i="5"/>
  <c r="K100" i="5"/>
  <c r="I102" i="5" l="1"/>
  <c r="D103" i="5"/>
  <c r="E102" i="5"/>
  <c r="G102" i="5"/>
  <c r="J102" i="5"/>
  <c r="H102" i="5"/>
  <c r="L100" i="5"/>
  <c r="M98" i="5"/>
  <c r="K101" i="5"/>
  <c r="I103" i="5" l="1"/>
  <c r="G103" i="5"/>
  <c r="J103" i="5"/>
  <c r="E103" i="5"/>
  <c r="H103" i="5"/>
  <c r="D104" i="5"/>
  <c r="L101" i="5"/>
  <c r="M99" i="5"/>
  <c r="K102" i="5"/>
  <c r="I104" i="5" l="1"/>
  <c r="H104" i="5"/>
  <c r="J104" i="5" s="1"/>
  <c r="G104" i="5"/>
  <c r="E104" i="5"/>
  <c r="D105" i="5"/>
  <c r="L102" i="5"/>
  <c r="M100" i="5"/>
  <c r="K103" i="5"/>
  <c r="H105" i="5" l="1"/>
  <c r="E105" i="5"/>
  <c r="G105" i="5"/>
  <c r="I105" i="5"/>
  <c r="D106" i="5"/>
  <c r="J105" i="5"/>
  <c r="L103" i="5"/>
  <c r="M101" i="5"/>
  <c r="K104" i="5"/>
  <c r="I106" i="5" l="1"/>
  <c r="G106" i="5"/>
  <c r="J106" i="5"/>
  <c r="E106" i="5"/>
  <c r="D107" i="5"/>
  <c r="H106" i="5"/>
  <c r="L104" i="5"/>
  <c r="M102" i="5"/>
  <c r="K105" i="5"/>
  <c r="I107" i="5" l="1"/>
  <c r="G107" i="5"/>
  <c r="D108" i="5"/>
  <c r="E107" i="5"/>
  <c r="H107" i="5"/>
  <c r="J107" i="5" s="1"/>
  <c r="L105" i="5"/>
  <c r="M103" i="5"/>
  <c r="K106" i="5"/>
  <c r="I108" i="5" l="1"/>
  <c r="H108" i="5"/>
  <c r="J108" i="5" s="1"/>
  <c r="G108" i="5"/>
  <c r="E108" i="5"/>
  <c r="D109" i="5"/>
  <c r="L106" i="5"/>
  <c r="M104" i="5"/>
  <c r="K107" i="5"/>
  <c r="G109" i="5" l="1"/>
  <c r="I109" i="5"/>
  <c r="E109" i="5"/>
  <c r="D110" i="5"/>
  <c r="H109" i="5"/>
  <c r="J109" i="5" s="1"/>
  <c r="L107" i="5"/>
  <c r="M105" i="5"/>
  <c r="K108" i="5"/>
  <c r="H110" i="5" l="1"/>
  <c r="J110" i="5" s="1"/>
  <c r="D111" i="5"/>
  <c r="E110" i="5"/>
  <c r="I110" i="5"/>
  <c r="G110" i="5"/>
  <c r="L108" i="5"/>
  <c r="M106" i="5"/>
  <c r="K109" i="5"/>
  <c r="E111" i="5" l="1"/>
  <c r="D112" i="5"/>
  <c r="I111" i="5"/>
  <c r="G111" i="5"/>
  <c r="J111" i="5"/>
  <c r="H111" i="5"/>
  <c r="L109" i="5"/>
  <c r="M107" i="5"/>
  <c r="K110" i="5"/>
  <c r="E112" i="5" l="1"/>
  <c r="G112" i="5"/>
  <c r="H112" i="5"/>
  <c r="I112" i="5"/>
  <c r="J112" i="5"/>
  <c r="D113" i="5"/>
  <c r="L110" i="5"/>
  <c r="M108" i="5"/>
  <c r="K111" i="5"/>
  <c r="E113" i="5" l="1"/>
  <c r="H113" i="5"/>
  <c r="J113" i="5" s="1"/>
  <c r="I113" i="5"/>
  <c r="D114" i="5"/>
  <c r="G113" i="5"/>
  <c r="L111" i="5"/>
  <c r="M109" i="5"/>
  <c r="K112" i="5"/>
  <c r="E114" i="5" l="1"/>
  <c r="I114" i="5"/>
  <c r="K114" i="5" s="1"/>
  <c r="D115" i="5"/>
  <c r="H114" i="5"/>
  <c r="G114" i="5"/>
  <c r="J114" i="5"/>
  <c r="L112" i="5"/>
  <c r="M110" i="5"/>
  <c r="I115" i="5" l="1"/>
  <c r="G115" i="5"/>
  <c r="J115" i="5"/>
  <c r="E115" i="5"/>
  <c r="D116" i="5"/>
  <c r="H115" i="5"/>
  <c r="L113" i="5"/>
  <c r="K113" i="5"/>
  <c r="L114" i="5"/>
  <c r="M111" i="5"/>
  <c r="K115" i="5"/>
  <c r="I116" i="5" l="1"/>
  <c r="H116" i="5"/>
  <c r="J116" i="5"/>
  <c r="E116" i="5"/>
  <c r="G116" i="5"/>
  <c r="D117" i="5"/>
  <c r="L115" i="5"/>
  <c r="M113" i="5"/>
  <c r="M112" i="5"/>
  <c r="K116" i="5"/>
  <c r="I117" i="5" l="1"/>
  <c r="G117" i="5"/>
  <c r="D118" i="5"/>
  <c r="E117" i="5"/>
  <c r="H117" i="5"/>
  <c r="J117" i="5" s="1"/>
  <c r="L116" i="5"/>
  <c r="M114" i="5"/>
  <c r="K117" i="5"/>
  <c r="G118" i="5" l="1"/>
  <c r="E118" i="5"/>
  <c r="I118" i="5"/>
  <c r="D119" i="5"/>
  <c r="H118" i="5"/>
  <c r="J118" i="5" s="1"/>
  <c r="L117" i="5"/>
  <c r="M115" i="5"/>
  <c r="E119" i="5" l="1"/>
  <c r="H119" i="5"/>
  <c r="J119" i="5" s="1"/>
  <c r="I119" i="5"/>
  <c r="K119" i="5" s="1"/>
  <c r="G119" i="5"/>
  <c r="D120" i="5"/>
  <c r="L118" i="5"/>
  <c r="K118" i="5"/>
  <c r="M116" i="5"/>
  <c r="L119" i="5" l="1"/>
  <c r="D121" i="5"/>
  <c r="I120" i="5"/>
  <c r="K120" i="5" s="1"/>
  <c r="J120" i="5"/>
  <c r="E120" i="5"/>
  <c r="H120" i="5"/>
  <c r="G120" i="5"/>
  <c r="M118" i="5"/>
  <c r="M117" i="5"/>
  <c r="L120" i="5" l="1"/>
  <c r="H121" i="5"/>
  <c r="J121" i="5" s="1"/>
  <c r="D122" i="5"/>
  <c r="G121" i="5"/>
  <c r="E121" i="5"/>
  <c r="I121" i="5"/>
  <c r="K121" i="5" s="1"/>
  <c r="M119" i="5"/>
  <c r="L121" i="5" l="1"/>
  <c r="E122" i="5"/>
  <c r="G122" i="5"/>
  <c r="I122" i="5"/>
  <c r="K122" i="5" s="1"/>
  <c r="H122" i="5"/>
  <c r="J122" i="5" s="1"/>
  <c r="D123" i="5"/>
  <c r="M120" i="5"/>
  <c r="L122" i="5" l="1"/>
  <c r="H123" i="5"/>
  <c r="J123" i="5" s="1"/>
  <c r="E123" i="5"/>
  <c r="I123" i="5"/>
  <c r="K123" i="5" s="1"/>
  <c r="G123" i="5"/>
  <c r="D124" i="5"/>
  <c r="M121" i="5"/>
  <c r="L123" i="5" l="1"/>
  <c r="E124" i="5"/>
  <c r="I124" i="5"/>
  <c r="K124" i="5" s="1"/>
  <c r="G124" i="5"/>
  <c r="D125" i="5"/>
  <c r="H124" i="5"/>
  <c r="J124" i="5"/>
  <c r="M122" i="5"/>
  <c r="L124" i="5" l="1"/>
  <c r="G125" i="5"/>
  <c r="H125" i="5"/>
  <c r="E125" i="5"/>
  <c r="I125" i="5"/>
  <c r="K125" i="5" s="1"/>
  <c r="J125" i="5"/>
  <c r="D126" i="5"/>
  <c r="M123" i="5"/>
  <c r="L125" i="5" l="1"/>
  <c r="E126" i="5"/>
  <c r="I126" i="5"/>
  <c r="L126" i="5" s="1"/>
  <c r="H126" i="5"/>
  <c r="G126" i="5"/>
  <c r="D127" i="5"/>
  <c r="J126" i="5"/>
  <c r="M124" i="5"/>
  <c r="K126" i="5" l="1"/>
  <c r="E127" i="5"/>
  <c r="I127" i="5"/>
  <c r="K127" i="5" s="1"/>
  <c r="G127" i="5"/>
  <c r="H127" i="5"/>
  <c r="J127" i="5"/>
  <c r="D128" i="5"/>
  <c r="J128" i="5" s="1"/>
  <c r="M125" i="5"/>
  <c r="I32" i="4"/>
  <c r="I33" i="4" s="1"/>
  <c r="L127" i="5" l="1"/>
  <c r="M127" i="5" s="1"/>
  <c r="G128" i="5"/>
  <c r="E128" i="5"/>
  <c r="H128" i="5"/>
  <c r="D129" i="5"/>
  <c r="K128" i="5"/>
  <c r="I128" i="5"/>
  <c r="M126" i="5"/>
  <c r="I34" i="4"/>
  <c r="L128" i="5" l="1"/>
  <c r="M128" i="5"/>
  <c r="H129" i="5"/>
  <c r="G129" i="5"/>
  <c r="I129" i="5"/>
  <c r="M129" i="5" s="1"/>
  <c r="E129" i="5"/>
  <c r="D130" i="5"/>
  <c r="J129" i="5"/>
  <c r="K129" i="5"/>
  <c r="L129" i="5" l="1"/>
  <c r="I130" i="5"/>
  <c r="H130" i="5"/>
  <c r="J130" i="5" s="1"/>
  <c r="D131" i="5"/>
  <c r="G130" i="5"/>
  <c r="M14" i="5"/>
  <c r="M35" i="5"/>
  <c r="M46" i="5"/>
  <c r="M52" i="5"/>
  <c r="M43" i="5"/>
  <c r="M56" i="5"/>
  <c r="L130" i="5"/>
  <c r="I131" i="5" l="1"/>
  <c r="M45" i="5" s="1"/>
  <c r="H131" i="5"/>
  <c r="M54" i="5"/>
  <c r="M55" i="5"/>
  <c r="M41" i="5" l="1"/>
  <c r="M42" i="5"/>
  <c r="M28" i="5"/>
  <c r="M37" i="5"/>
  <c r="M32" i="5"/>
  <c r="M20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KoZ</author>
  </authors>
  <commentList>
    <comment ref="E6" authorId="0" shapeId="0" xr:uid="{00000000-0006-0000-0000-000001000000}">
      <text>
        <r>
          <rPr>
            <b/>
            <i/>
            <sz val="11"/>
            <color rgb="FF008080"/>
            <rFont val="Calibri"/>
            <family val="2"/>
          </rPr>
          <t>Your Age-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i/>
            <sz val="10"/>
            <color rgb="FF000000"/>
            <rFont val="Calibri"/>
            <family val="2"/>
          </rPr>
          <t>Enter your current age.</t>
        </r>
      </text>
    </comment>
    <comment ref="E8" authorId="0" shapeId="0" xr:uid="{00000000-0006-0000-0000-000002000000}">
      <text>
        <r>
          <rPr>
            <b/>
            <i/>
            <sz val="11"/>
            <color rgb="FF008080"/>
            <rFont val="Calibri"/>
            <family val="2"/>
          </rPr>
          <t>Age of Retirement-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i/>
            <sz val="10"/>
            <color rgb="FF000000"/>
            <rFont val="Calibri"/>
            <family val="2"/>
          </rPr>
          <t>Enter the age at which you expect to be retired</t>
        </r>
      </text>
    </comment>
    <comment ref="E10" authorId="0" shapeId="0" xr:uid="{00000000-0006-0000-0000-000003000000}">
      <text>
        <r>
          <rPr>
            <b/>
            <i/>
            <sz val="11"/>
            <color rgb="FF008080"/>
            <rFont val="Calibri"/>
            <family val="2"/>
          </rPr>
          <t>Freedom Duration-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i/>
            <sz val="10"/>
            <color rgb="FF000000"/>
            <rFont val="Calibri"/>
            <family val="2"/>
          </rPr>
          <t>Enter the approximate number of years you will be alive after achieving financial freedom.</t>
        </r>
      </text>
    </comment>
    <comment ref="E14" authorId="0" shapeId="0" xr:uid="{00000000-0006-0000-0000-000004000000}">
      <text>
        <r>
          <rPr>
            <b/>
            <i/>
            <sz val="11"/>
            <color rgb="FF008080"/>
            <rFont val="Calibri"/>
            <family val="2"/>
          </rPr>
          <t>Net Income-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i/>
            <sz val="10"/>
            <color rgb="FF000000"/>
            <rFont val="Calibri"/>
            <family val="2"/>
          </rPr>
          <t>Enter your net annual Income, after taxes.</t>
        </r>
      </text>
    </comment>
    <comment ref="E16" authorId="0" shapeId="0" xr:uid="{00000000-0006-0000-0000-000005000000}">
      <text>
        <r>
          <rPr>
            <b/>
            <i/>
            <sz val="11"/>
            <color rgb="FF008080"/>
            <rFont val="Calibri"/>
            <family val="2"/>
          </rPr>
          <t>Current Portfolio Value-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i/>
            <sz val="10"/>
            <color rgb="FF000000"/>
            <rFont val="Calibri"/>
            <family val="2"/>
          </rPr>
          <t>Enter the current value of your investment portfolio.</t>
        </r>
      </text>
    </comment>
    <comment ref="E18" authorId="0" shapeId="0" xr:uid="{00000000-0006-0000-0000-000006000000}">
      <text>
        <r>
          <rPr>
            <b/>
            <i/>
            <sz val="11"/>
            <color rgb="FF008080"/>
            <rFont val="Calibri"/>
            <family val="2"/>
          </rPr>
          <t>Annual Contributions-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i/>
            <sz val="10"/>
            <color rgb="FF000000"/>
            <rFont val="Calibri"/>
            <family val="2"/>
          </rPr>
          <t>Enter the amount you've currently comitted to contribute, every year.</t>
        </r>
      </text>
    </comment>
    <comment ref="E20" authorId="0" shapeId="0" xr:uid="{00000000-0006-0000-0000-000007000000}">
      <text>
        <r>
          <rPr>
            <b/>
            <i/>
            <sz val="11"/>
            <color rgb="FF008080"/>
            <rFont val="Calibri"/>
            <family val="2"/>
          </rPr>
          <t>Rate of Return-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i/>
            <sz val="10"/>
            <color rgb="FF000000"/>
            <rFont val="Calibri"/>
            <family val="2"/>
          </rPr>
          <t xml:space="preserve">Enter the approximate rate of return on your investments. 
(Conservative 4%, Balanced 6%, Aggressive 8%)
</t>
        </r>
      </text>
    </comment>
    <comment ref="E22" authorId="0" shapeId="0" xr:uid="{00000000-0006-0000-0000-000008000000}">
      <text>
        <r>
          <rPr>
            <b/>
            <i/>
            <sz val="11"/>
            <color rgb="FF008080"/>
            <rFont val="Calibri"/>
            <family val="2"/>
          </rPr>
          <t>Inflation Rate-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i/>
            <sz val="10"/>
            <color rgb="FF000000"/>
            <rFont val="Calibri"/>
            <family val="2"/>
          </rPr>
          <t>Enter the approximate rate of inflation (See resources).</t>
        </r>
      </text>
    </comment>
    <comment ref="E25" authorId="0" shapeId="0" xr:uid="{00000000-0006-0000-0000-000009000000}">
      <text>
        <r>
          <rPr>
            <b/>
            <i/>
            <sz val="11"/>
            <color rgb="FF008080"/>
            <rFont val="Calibri"/>
            <family val="2"/>
          </rPr>
          <t>Desired Net Income-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i/>
            <sz val="10"/>
            <color rgb="FF000000"/>
            <rFont val="Calibri"/>
            <family val="2"/>
          </rPr>
          <t>Enter the desired amount of net (annual) income, after taxes. (Refer to the budget sheet. Rule of thumb is 70% of current spending)</t>
        </r>
      </text>
    </comment>
    <comment ref="E26" authorId="0" shapeId="0" xr:uid="{00000000-0006-0000-0000-00000A000000}">
      <text>
        <r>
          <rPr>
            <b/>
            <i/>
            <sz val="11"/>
            <color rgb="FF008080"/>
            <rFont val="Calibri"/>
            <family val="2"/>
          </rPr>
          <t>Other Retirement Income-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i/>
            <sz val="10"/>
            <color rgb="FF000000"/>
            <rFont val="Calibri"/>
            <family val="2"/>
          </rPr>
          <t>Enter the amount of any other sources of periodic annual income such as Private Pension, CPP, OAS, Net Rents, Life Annuity etc., before taxes.</t>
        </r>
      </text>
    </comment>
  </commentList>
</comments>
</file>

<file path=xl/sharedStrings.xml><?xml version="1.0" encoding="utf-8"?>
<sst xmlns="http://schemas.openxmlformats.org/spreadsheetml/2006/main" count="33" uniqueCount="31">
  <si>
    <t xml:space="preserve">% Of Annual Income Required For Savings </t>
  </si>
  <si>
    <t xml:space="preserve"> </t>
  </si>
  <si>
    <t>a:</t>
  </si>
  <si>
    <t>Your Age Now</t>
  </si>
  <si>
    <t>Expected Rate of Inflation</t>
  </si>
  <si>
    <t xml:space="preserve">Current Value of Investment Portfolio </t>
  </si>
  <si>
    <t>How Much Do I Need To Save?</t>
  </si>
  <si>
    <t xml:space="preserve">Expected Rate of Return on Investments  </t>
  </si>
  <si>
    <t>Desired Financial Freedom Age</t>
  </si>
  <si>
    <t>MINUS Expected Other Income</t>
  </si>
  <si>
    <t>Annual Savings Required Before Financial Freedom</t>
  </si>
  <si>
    <t>Year</t>
  </si>
  <si>
    <t>Future Value of Income</t>
  </si>
  <si>
    <t>Additional Contributions Required to Meet Goals</t>
  </si>
  <si>
    <t>Assessment:</t>
  </si>
  <si>
    <t>Years remaining to save</t>
  </si>
  <si>
    <t>Annual Contibutions</t>
  </si>
  <si>
    <t>Portfolio</t>
  </si>
  <si>
    <t>Portfolio +</t>
  </si>
  <si>
    <t>Portfolio -</t>
  </si>
  <si>
    <t>Savings Projection Chart</t>
  </si>
  <si>
    <t>Additional Annual Savings Required</t>
  </si>
  <si>
    <t>Number Of Years You'll Be Alive After Financial Freedom</t>
  </si>
  <si>
    <t>Splitline (don't delete)</t>
  </si>
  <si>
    <t>Labels</t>
  </si>
  <si>
    <t>Income Withdrawal</t>
  </si>
  <si>
    <t>MINUS What you will have</t>
  </si>
  <si>
    <t>What you will need to achieve Freedom</t>
  </si>
  <si>
    <t>Net Income</t>
  </si>
  <si>
    <t xml:space="preserve"> Adjusted Net Income</t>
  </si>
  <si>
    <t>Desired Annual Financial Freedom Income (net)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</si>
</sst>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;\-&quot;$&quot;#,##0"/>
    <numFmt numFmtId="165" formatCode="&quot;$&quot;#,##0"/>
    <numFmt numFmtId="166" formatCode="0.0%"/>
    <numFmt numFmtId="167" formatCode="\-&quot;$&quot;#,##0_);\(&quot;$&quot;#,##0\)&quot; =&quot;"/>
    <numFmt numFmtId="168" formatCode="\ &quot;$&quot;#,##0_)"/>
    <numFmt numFmtId="169" formatCode="&quot;$&quot;#,##0.00"/>
    <numFmt numFmtId="170" formatCode="\ \ 0.0%"/>
    <numFmt numFmtId="171" formatCode="&quot;$&quot;#,##0_)"/>
    <numFmt numFmtId="172" formatCode="&quot;$&quot;#,##0_);\-&quot;$&quot;#,##0"/>
    <numFmt numFmtId="173" formatCode="&quot;$&quot;#,##0_);\(&quot;$&quot;#,##0\);&quot;-&quot;"/>
    <numFmt numFmtId="174" formatCode="#,##0.00_);[Red]\-#,##0.00"/>
    <numFmt numFmtId="175" formatCode="&quot;$&quot;#,##0.000000000000000_);\(&quot;$&quot;#,##0.000000000000000\)"/>
  </numFmts>
  <fonts count="47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rgb="FF36322B"/>
      <name val="Arial"/>
      <family val="2"/>
    </font>
    <font>
      <u/>
      <sz val="11"/>
      <color theme="10"/>
      <name val="Calibri"/>
      <family val="2"/>
      <scheme val="minor"/>
    </font>
    <font>
      <sz val="3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Arial"/>
      <family val="2"/>
    </font>
    <font>
      <b/>
      <sz val="16"/>
      <color rgb="FFFF0000"/>
      <name val="Arial"/>
      <family val="2"/>
    </font>
    <font>
      <u/>
      <sz val="16"/>
      <color theme="10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rgb="FF0070C0"/>
      <name val="Arial"/>
      <family val="2"/>
    </font>
    <font>
      <b/>
      <sz val="16"/>
      <color theme="1" tint="4.9989318521683403E-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8" tint="-0.499984740745262"/>
      <name val="Roboto"/>
    </font>
    <font>
      <b/>
      <sz val="10"/>
      <color theme="8" tint="-0.249977111117893"/>
      <name val="Roboto"/>
    </font>
    <font>
      <b/>
      <sz val="8"/>
      <color theme="1" tint="4.9989318521683403E-2"/>
      <name val="Calibri"/>
      <family val="2"/>
      <scheme val="minor"/>
    </font>
    <font>
      <b/>
      <sz val="8"/>
      <color theme="8" tint="-0.499984740745262"/>
      <name val="Roboto"/>
    </font>
    <font>
      <b/>
      <sz val="11"/>
      <color theme="8" tint="-0.499984740745262"/>
      <name val="Roboto"/>
    </font>
    <font>
      <b/>
      <sz val="8"/>
      <color theme="8" tint="-0.249977111117893"/>
      <name val="Roboto"/>
    </font>
    <font>
      <b/>
      <sz val="11"/>
      <color theme="0"/>
      <name val="Roboto"/>
    </font>
    <font>
      <sz val="11"/>
      <color theme="8" tint="-0.249977111117893"/>
      <name val="Roboto"/>
    </font>
    <font>
      <sz val="11"/>
      <color rgb="FF0070C0"/>
      <name val="Roboto"/>
    </font>
    <font>
      <b/>
      <sz val="14"/>
      <color rgb="FF00B050"/>
      <name val="Roboto"/>
    </font>
    <font>
      <b/>
      <sz val="14"/>
      <color theme="0"/>
      <name val="Roboto"/>
    </font>
    <font>
      <b/>
      <i/>
      <sz val="11"/>
      <color rgb="FF008080"/>
      <name val="Calibri"/>
      <family val="2"/>
    </font>
    <font>
      <sz val="10"/>
      <color rgb="FF000000"/>
      <name val="Calibri"/>
      <family val="2"/>
    </font>
    <font>
      <i/>
      <sz val="10"/>
      <color rgb="FF000000"/>
      <name val="Calibri"/>
      <family val="2"/>
    </font>
    <font>
      <b/>
      <sz val="12"/>
      <color theme="8" tint="-0.249977111117893"/>
      <name val="Roboto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0"/>
      <color theme="8" tint="-0.499984740745262"/>
      <name val="Roboto"/>
    </font>
    <font>
      <b/>
      <sz val="12"/>
      <color theme="0"/>
      <name val="Roboto"/>
    </font>
    <font>
      <b/>
      <sz val="11"/>
      <color rgb="FF01526F"/>
      <name val="Roboto"/>
    </font>
    <font>
      <b/>
      <sz val="10"/>
      <color theme="8" tint="-0.499984740745262"/>
      <name val="Roboto"/>
    </font>
    <font>
      <b/>
      <sz val="9"/>
      <color theme="8" tint="-0.249977111117893"/>
      <name val="Roboto"/>
    </font>
    <font>
      <b/>
      <sz val="11"/>
      <color rgb="FF376879"/>
      <name val="Roboto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8"/>
      <color theme="0"/>
      <name val="Roboto"/>
    </font>
    <font>
      <b/>
      <sz val="14"/>
      <color rgb="FFFFBF8F"/>
      <name val="Roboto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8FAE6"/>
        <bgColor indexed="64"/>
      </patternFill>
    </fill>
    <fill>
      <patternFill patternType="solid">
        <fgColor rgb="FFFCFDF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-0.499984740745262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/>
      <diagonal/>
    </border>
    <border>
      <left style="thin">
        <color theme="8" tint="-0.249977111117893"/>
      </left>
      <right style="thin">
        <color theme="8" tint="-0.249977111117893"/>
      </right>
      <top/>
      <bottom style="thin">
        <color theme="8" tint="-0.249977111117893"/>
      </bottom>
      <diagonal/>
    </border>
    <border>
      <left style="hair">
        <color theme="8" tint="-0.249977111117893"/>
      </left>
      <right style="hair">
        <color theme="8" tint="-0.249977111117893"/>
      </right>
      <top style="thin">
        <color theme="8" tint="-0.249977111117893"/>
      </top>
      <bottom style="hair">
        <color theme="9" tint="-0.249977111117893"/>
      </bottom>
      <diagonal/>
    </border>
    <border>
      <left style="hair">
        <color theme="8" tint="-0.249977111117893"/>
      </left>
      <right style="hair">
        <color theme="8" tint="-0.249977111117893"/>
      </right>
      <top style="hair">
        <color theme="9" tint="-0.249977111117893"/>
      </top>
      <bottom style="hair">
        <color theme="8" tint="-0.249977111117893"/>
      </bottom>
      <diagonal/>
    </border>
    <border>
      <left/>
      <right/>
      <top style="hair">
        <color theme="9" tint="-0.249977111117893"/>
      </top>
      <bottom/>
      <diagonal/>
    </border>
    <border>
      <left style="hair">
        <color theme="9" tint="-0.249977111117893"/>
      </left>
      <right style="hair">
        <color theme="9" tint="-0.249977111117893"/>
      </right>
      <top style="hair">
        <color theme="9" tint="-0.249977111117893"/>
      </top>
      <bottom/>
      <diagonal/>
    </border>
    <border>
      <left style="thin">
        <color theme="9" tint="-0.249977111117893"/>
      </left>
      <right/>
      <top/>
      <bottom/>
      <diagonal/>
    </border>
    <border>
      <left/>
      <right style="thin">
        <color theme="9" tint="-0.249977111117893"/>
      </right>
      <top/>
      <bottom/>
      <diagonal/>
    </border>
    <border>
      <left/>
      <right style="thin">
        <color theme="9" tint="-0.249977111117893"/>
      </right>
      <top/>
      <bottom style="thin">
        <color indexed="64"/>
      </bottom>
      <diagonal/>
    </border>
    <border>
      <left style="thin">
        <color theme="9" tint="-0.249977111117893"/>
      </left>
      <right/>
      <top/>
      <bottom style="thin">
        <color theme="9" tint="-0.249977111117893"/>
      </bottom>
      <diagonal/>
    </border>
    <border>
      <left/>
      <right/>
      <top/>
      <bottom style="thin">
        <color theme="9" tint="-0.249977111117893"/>
      </bottom>
      <diagonal/>
    </border>
    <border>
      <left/>
      <right style="thin">
        <color theme="9" tint="-0.249977111117893"/>
      </right>
      <top/>
      <bottom style="thin">
        <color theme="9" tint="-0.249977111117893"/>
      </bottom>
      <diagonal/>
    </border>
    <border>
      <left style="hair">
        <color theme="2" tint="-0.24994659260841701"/>
      </left>
      <right/>
      <top/>
      <bottom/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9" tint="-0.249977111117893"/>
      </top>
      <bottom style="thin">
        <color theme="8" tint="-0.249977111117893"/>
      </bottom>
      <diagonal/>
    </border>
    <border>
      <left style="thin">
        <color indexed="64"/>
      </left>
      <right/>
      <top/>
      <bottom/>
      <diagonal/>
    </border>
    <border>
      <left style="hair">
        <color theme="9" tint="-0.249977111117893"/>
      </left>
      <right style="hair">
        <color theme="9" tint="-0.249977111117893"/>
      </right>
      <top/>
      <bottom style="thick">
        <color rgb="FF376879"/>
      </bottom>
      <diagonal/>
    </border>
    <border>
      <left/>
      <right/>
      <top/>
      <bottom style="thick">
        <color theme="9" tint="-0.499984740745262"/>
      </bottom>
      <diagonal/>
    </border>
    <border>
      <left/>
      <right style="dashDot">
        <color theme="9" tint="-0.499984740745262"/>
      </right>
      <top/>
      <bottom style="thick">
        <color theme="9" tint="-0.499984740745262"/>
      </bottom>
      <diagonal/>
    </border>
    <border>
      <left style="dashDot">
        <color theme="9" tint="-0.499984740745262"/>
      </left>
      <right style="dashDot">
        <color theme="9" tint="-0.499984740745262"/>
      </right>
      <top/>
      <bottom style="thick">
        <color theme="9" tint="-0.499984740745262"/>
      </bottom>
      <diagonal/>
    </border>
    <border>
      <left style="dashDot">
        <color theme="9" tint="-0.499984740745262"/>
      </left>
      <right/>
      <top/>
      <bottom style="thick">
        <color theme="9" tint="-0.499984740745262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57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5" fillId="2" borderId="0" xfId="0" applyFont="1" applyFill="1" applyBorder="1" applyAlignment="1">
      <alignment vertical="center"/>
    </xf>
    <xf numFmtId="0" fontId="6" fillId="0" borderId="0" xfId="0" applyFont="1" applyFill="1"/>
    <xf numFmtId="0" fontId="6" fillId="0" borderId="0" xfId="0" applyFont="1"/>
    <xf numFmtId="0" fontId="6" fillId="0" borderId="0" xfId="0" applyFont="1" applyFill="1" applyAlignment="1">
      <alignment horizontal="center"/>
    </xf>
    <xf numFmtId="0" fontId="0" fillId="0" borderId="0" xfId="0" applyFont="1"/>
    <xf numFmtId="0" fontId="6" fillId="2" borderId="1" xfId="0" applyFont="1" applyFill="1" applyBorder="1" applyAlignment="1"/>
    <xf numFmtId="0" fontId="12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9" fillId="0" borderId="0" xfId="1" applyFont="1" applyFill="1" applyBorder="1" applyAlignment="1">
      <alignment horizontal="left"/>
    </xf>
    <xf numFmtId="0" fontId="7" fillId="4" borderId="0" xfId="0" applyFont="1" applyFill="1" applyAlignment="1">
      <alignment horizontal="center" shrinkToFit="1"/>
    </xf>
    <xf numFmtId="9" fontId="8" fillId="4" borderId="0" xfId="0" applyNumberFormat="1" applyFont="1" applyFill="1" applyAlignment="1">
      <alignment horizontal="center" shrinkToFit="1"/>
    </xf>
    <xf numFmtId="165" fontId="15" fillId="5" borderId="0" xfId="2" applyNumberFormat="1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/>
    <xf numFmtId="0" fontId="16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8" fontId="12" fillId="2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left" vertical="top" indent="5" shrinkToFit="1"/>
    </xf>
    <xf numFmtId="0" fontId="0" fillId="3" borderId="0" xfId="0" applyFill="1"/>
    <xf numFmtId="0" fontId="4" fillId="3" borderId="0" xfId="0" applyFont="1" applyFill="1" applyBorder="1" applyAlignment="1">
      <alignment horizontal="left"/>
    </xf>
    <xf numFmtId="0" fontId="0" fillId="3" borderId="0" xfId="0" applyFill="1" applyAlignment="1">
      <alignment horizontal="center"/>
    </xf>
    <xf numFmtId="0" fontId="1" fillId="3" borderId="0" xfId="0" applyFont="1" applyFill="1"/>
    <xf numFmtId="0" fontId="2" fillId="3" borderId="0" xfId="0" applyFont="1" applyFill="1"/>
    <xf numFmtId="0" fontId="2" fillId="3" borderId="0" xfId="0" applyFont="1" applyFill="1" applyAlignment="1">
      <alignment vertical="center" wrapText="1"/>
    </xf>
    <xf numFmtId="0" fontId="0" fillId="3" borderId="0" xfId="0" applyFont="1" applyFill="1"/>
    <xf numFmtId="8" fontId="0" fillId="3" borderId="0" xfId="0" applyNumberFormat="1" applyFill="1"/>
    <xf numFmtId="165" fontId="19" fillId="6" borderId="9" xfId="2" applyNumberFormat="1" applyFont="1" applyFill="1" applyBorder="1" applyAlignment="1" applyProtection="1">
      <alignment horizontal="left" vertical="center" indent="2"/>
    </xf>
    <xf numFmtId="165" fontId="15" fillId="5" borderId="10" xfId="2" applyNumberFormat="1" applyFont="1" applyFill="1" applyBorder="1" applyAlignment="1" applyProtection="1">
      <alignment horizontal="center" vertical="center"/>
    </xf>
    <xf numFmtId="0" fontId="11" fillId="6" borderId="10" xfId="0" applyFont="1" applyFill="1" applyBorder="1" applyAlignment="1">
      <alignment horizontal="center" vertical="center" shrinkToFit="1"/>
    </xf>
    <xf numFmtId="165" fontId="11" fillId="5" borderId="10" xfId="0" applyNumberFormat="1" applyFont="1" applyFill="1" applyBorder="1" applyAlignment="1">
      <alignment horizontal="center" vertical="center" shrinkToFit="1"/>
    </xf>
    <xf numFmtId="165" fontId="15" fillId="6" borderId="10" xfId="2" applyNumberFormat="1" applyFont="1" applyFill="1" applyBorder="1" applyAlignment="1" applyProtection="1">
      <alignment horizontal="center" vertical="center"/>
    </xf>
    <xf numFmtId="166" fontId="11" fillId="6" borderId="10" xfId="0" applyNumberFormat="1" applyFont="1" applyFill="1" applyBorder="1" applyAlignment="1">
      <alignment horizontal="center" vertical="center" shrinkToFit="1"/>
    </xf>
    <xf numFmtId="165" fontId="10" fillId="6" borderId="11" xfId="0" applyNumberFormat="1" applyFont="1" applyFill="1" applyBorder="1" applyAlignment="1">
      <alignment horizontal="center" vertical="center" shrinkToFit="1"/>
    </xf>
    <xf numFmtId="6" fontId="10" fillId="5" borderId="10" xfId="0" applyNumberFormat="1" applyFont="1" applyFill="1" applyBorder="1" applyAlignment="1">
      <alignment horizontal="center" vertical="center" shrinkToFit="1"/>
    </xf>
    <xf numFmtId="6" fontId="10" fillId="6" borderId="10" xfId="0" applyNumberFormat="1" applyFont="1" applyFill="1" applyBorder="1" applyAlignment="1">
      <alignment horizontal="center" vertical="center" shrinkToFit="1"/>
    </xf>
    <xf numFmtId="165" fontId="15" fillId="5" borderId="15" xfId="2" applyNumberFormat="1" applyFont="1" applyFill="1" applyBorder="1" applyAlignment="1" applyProtection="1">
      <alignment horizontal="center" vertical="center"/>
    </xf>
    <xf numFmtId="0" fontId="10" fillId="6" borderId="14" xfId="0" applyFont="1" applyFill="1" applyBorder="1" applyAlignment="1">
      <alignment horizontal="center" vertical="center" shrinkToFit="1"/>
    </xf>
    <xf numFmtId="0" fontId="10" fillId="5" borderId="10" xfId="0" applyFont="1" applyFill="1" applyBorder="1" applyAlignment="1">
      <alignment horizontal="center" vertical="center" shrinkToFit="1"/>
    </xf>
    <xf numFmtId="166" fontId="11" fillId="5" borderId="10" xfId="0" applyNumberFormat="1" applyFont="1" applyFill="1" applyBorder="1" applyAlignment="1">
      <alignment horizontal="center" vertical="center" shrinkToFit="1"/>
    </xf>
    <xf numFmtId="0" fontId="21" fillId="2" borderId="16" xfId="2" applyNumberFormat="1" applyFont="1" applyFill="1" applyBorder="1" applyAlignment="1" applyProtection="1">
      <alignment horizontal="center" vertical="center"/>
    </xf>
    <xf numFmtId="0" fontId="21" fillId="5" borderId="0" xfId="2" applyNumberFormat="1" applyFont="1" applyFill="1" applyBorder="1" applyAlignment="1" applyProtection="1">
      <alignment horizontal="center" vertical="center"/>
    </xf>
    <xf numFmtId="0" fontId="21" fillId="2" borderId="2" xfId="0" applyNumberFormat="1" applyFont="1" applyFill="1" applyBorder="1" applyAlignment="1">
      <alignment horizontal="center" vertical="center" shrinkToFit="1"/>
    </xf>
    <xf numFmtId="0" fontId="22" fillId="6" borderId="0" xfId="0" applyNumberFormat="1" applyFont="1" applyFill="1" applyBorder="1" applyAlignment="1">
      <alignment horizontal="center" vertical="center" shrinkToFit="1"/>
    </xf>
    <xf numFmtId="0" fontId="21" fillId="2" borderId="2" xfId="2" applyNumberFormat="1" applyFont="1" applyFill="1" applyBorder="1" applyAlignment="1" applyProtection="1">
      <alignment horizontal="center" vertical="center"/>
    </xf>
    <xf numFmtId="165" fontId="21" fillId="5" borderId="0" xfId="2" applyNumberFormat="1" applyFont="1" applyFill="1" applyBorder="1" applyAlignment="1" applyProtection="1">
      <alignment horizontal="center" vertical="center"/>
    </xf>
    <xf numFmtId="0" fontId="13" fillId="5" borderId="0" xfId="0" applyFont="1" applyFill="1" applyBorder="1"/>
    <xf numFmtId="165" fontId="21" fillId="2" borderId="2" xfId="0" applyNumberFormat="1" applyFont="1" applyFill="1" applyBorder="1" applyAlignment="1">
      <alignment horizontal="center" vertical="center" shrinkToFit="1"/>
    </xf>
    <xf numFmtId="165" fontId="21" fillId="2" borderId="2" xfId="2" applyNumberFormat="1" applyFont="1" applyFill="1" applyBorder="1" applyAlignment="1" applyProtection="1">
      <alignment horizontal="center" vertical="center"/>
    </xf>
    <xf numFmtId="165" fontId="21" fillId="2" borderId="4" xfId="2" applyNumberFormat="1" applyFont="1" applyFill="1" applyBorder="1" applyAlignment="1" applyProtection="1">
      <alignment horizontal="center" vertical="center"/>
    </xf>
    <xf numFmtId="165" fontId="18" fillId="6" borderId="7" xfId="0" applyNumberFormat="1" applyFont="1" applyFill="1" applyBorder="1" applyAlignment="1">
      <alignment horizontal="center" vertical="center" shrinkToFit="1"/>
    </xf>
    <xf numFmtId="0" fontId="13" fillId="6" borderId="13" xfId="0" applyFont="1" applyFill="1" applyBorder="1"/>
    <xf numFmtId="165" fontId="15" fillId="6" borderId="14" xfId="2" applyNumberFormat="1" applyFont="1" applyFill="1" applyBorder="1" applyAlignment="1" applyProtection="1">
      <alignment horizontal="center" vertical="center"/>
    </xf>
    <xf numFmtId="165" fontId="28" fillId="6" borderId="13" xfId="2" applyNumberFormat="1" applyFont="1" applyFill="1" applyBorder="1" applyAlignment="1" applyProtection="1">
      <alignment horizontal="center" vertical="top"/>
    </xf>
    <xf numFmtId="165" fontId="17" fillId="5" borderId="9" xfId="2" applyNumberFormat="1" applyFont="1" applyFill="1" applyBorder="1" applyAlignment="1" applyProtection="1">
      <alignment horizontal="left" vertical="center" indent="1"/>
    </xf>
    <xf numFmtId="165" fontId="17" fillId="5" borderId="0" xfId="2" applyNumberFormat="1" applyFont="1" applyFill="1" applyBorder="1" applyAlignment="1" applyProtection="1">
      <alignment horizontal="left" vertical="center" indent="1"/>
    </xf>
    <xf numFmtId="165" fontId="17" fillId="5" borderId="9" xfId="2" applyNumberFormat="1" applyFont="1" applyFill="1" applyBorder="1" applyAlignment="1" applyProtection="1">
      <alignment horizontal="left" indent="1"/>
    </xf>
    <xf numFmtId="0" fontId="17" fillId="6" borderId="12" xfId="0" applyFont="1" applyFill="1" applyBorder="1" applyAlignment="1">
      <alignment horizontal="left" vertical="center" indent="1" shrinkToFit="1"/>
    </xf>
    <xf numFmtId="0" fontId="17" fillId="6" borderId="13" xfId="0" applyFont="1" applyFill="1" applyBorder="1" applyAlignment="1">
      <alignment horizontal="left" vertical="center" indent="1" shrinkToFit="1"/>
    </xf>
    <xf numFmtId="0" fontId="17" fillId="6" borderId="9" xfId="0" applyFont="1" applyFill="1" applyBorder="1" applyAlignment="1">
      <alignment horizontal="left" vertical="center" indent="1" shrinkToFit="1"/>
    </xf>
    <xf numFmtId="0" fontId="30" fillId="5" borderId="9" xfId="0" applyFont="1" applyFill="1" applyBorder="1" applyAlignment="1">
      <alignment horizontal="left" indent="1"/>
    </xf>
    <xf numFmtId="0" fontId="17" fillId="5" borderId="0" xfId="0" applyFont="1" applyFill="1" applyBorder="1" applyAlignment="1">
      <alignment horizontal="left" vertical="center" indent="1" shrinkToFit="1"/>
    </xf>
    <xf numFmtId="0" fontId="17" fillId="5" borderId="9" xfId="0" applyFont="1" applyFill="1" applyBorder="1" applyAlignment="1">
      <alignment horizontal="left" vertical="center" indent="1" shrinkToFit="1"/>
    </xf>
    <xf numFmtId="165" fontId="17" fillId="6" borderId="9" xfId="2" applyNumberFormat="1" applyFont="1" applyFill="1" applyBorder="1" applyAlignment="1" applyProtection="1">
      <alignment horizontal="left" vertical="center" indent="1"/>
    </xf>
    <xf numFmtId="165" fontId="17" fillId="6" borderId="0" xfId="2" applyNumberFormat="1" applyFont="1" applyFill="1" applyBorder="1" applyAlignment="1" applyProtection="1">
      <alignment horizontal="left" vertical="center" indent="1"/>
    </xf>
    <xf numFmtId="0" fontId="30" fillId="6" borderId="12" xfId="0" applyFont="1" applyFill="1" applyBorder="1" applyAlignment="1">
      <alignment horizontal="left" indent="1"/>
    </xf>
    <xf numFmtId="0" fontId="30" fillId="6" borderId="13" xfId="0" applyFont="1" applyFill="1" applyBorder="1" applyAlignment="1">
      <alignment horizontal="left" indent="1"/>
    </xf>
    <xf numFmtId="0" fontId="30" fillId="5" borderId="0" xfId="0" applyFont="1" applyFill="1" applyBorder="1" applyAlignment="1">
      <alignment horizontal="left" indent="1"/>
    </xf>
    <xf numFmtId="44" fontId="0" fillId="0" borderId="0" xfId="2" applyFont="1"/>
    <xf numFmtId="5" fontId="0" fillId="0" borderId="0" xfId="2" applyNumberFormat="1" applyFont="1" applyAlignment="1">
      <alignment horizontal="center"/>
    </xf>
    <xf numFmtId="0" fontId="29" fillId="0" borderId="0" xfId="0" applyFont="1"/>
    <xf numFmtId="165" fontId="23" fillId="2" borderId="0" xfId="3" applyNumberFormat="1" applyFont="1" applyFill="1" applyBorder="1" applyAlignment="1" applyProtection="1">
      <alignment horizontal="center" vertical="center"/>
    </xf>
    <xf numFmtId="8" fontId="31" fillId="2" borderId="0" xfId="0" applyNumberFormat="1" applyFont="1" applyFill="1" applyBorder="1" applyAlignment="1">
      <alignment horizontal="center" vertical="center"/>
    </xf>
    <xf numFmtId="165" fontId="19" fillId="6" borderId="9" xfId="2" applyNumberFormat="1" applyFont="1" applyFill="1" applyBorder="1" applyAlignment="1" applyProtection="1">
      <alignment horizontal="left" vertical="center" indent="3"/>
    </xf>
    <xf numFmtId="0" fontId="12" fillId="2" borderId="0" xfId="0" applyFont="1" applyFill="1" applyBorder="1" applyAlignment="1">
      <alignment horizontal="center" vertical="center"/>
    </xf>
    <xf numFmtId="9" fontId="17" fillId="6" borderId="0" xfId="3" applyFont="1" applyFill="1" applyBorder="1" applyAlignment="1">
      <alignment horizontal="left" vertical="center" indent="1" shrinkToFit="1"/>
    </xf>
    <xf numFmtId="165" fontId="18" fillId="6" borderId="9" xfId="2" applyNumberFormat="1" applyFont="1" applyFill="1" applyBorder="1" applyAlignment="1" applyProtection="1">
      <alignment horizontal="left" indent="1"/>
    </xf>
    <xf numFmtId="165" fontId="14" fillId="6" borderId="0" xfId="2" applyNumberFormat="1" applyFont="1" applyFill="1" applyBorder="1" applyAlignment="1" applyProtection="1">
      <alignment horizontal="left" vertical="center" indent="1"/>
    </xf>
    <xf numFmtId="169" fontId="23" fillId="2" borderId="0" xfId="3" applyNumberFormat="1" applyFont="1" applyFill="1" applyBorder="1" applyAlignment="1" applyProtection="1">
      <alignment horizontal="center" vertical="center"/>
    </xf>
    <xf numFmtId="170" fontId="21" fillId="2" borderId="2" xfId="3" applyNumberFormat="1" applyFont="1" applyFill="1" applyBorder="1" applyAlignment="1" applyProtection="1">
      <alignment horizontal="center" vertical="center"/>
    </xf>
    <xf numFmtId="170" fontId="21" fillId="2" borderId="2" xfId="0" applyNumberFormat="1" applyFont="1" applyFill="1" applyBorder="1" applyAlignment="1">
      <alignment horizontal="center" vertical="center" shrinkToFit="1"/>
    </xf>
    <xf numFmtId="0" fontId="34" fillId="6" borderId="13" xfId="0" applyFont="1" applyFill="1" applyBorder="1" applyAlignment="1">
      <alignment horizontal="center" vertical="center" shrinkToFit="1"/>
    </xf>
    <xf numFmtId="165" fontId="34" fillId="6" borderId="6" xfId="0" applyNumberFormat="1" applyFont="1" applyFill="1" applyBorder="1" applyAlignment="1">
      <alignment horizontal="center" vertical="center" shrinkToFit="1"/>
    </xf>
    <xf numFmtId="165" fontId="34" fillId="6" borderId="5" xfId="0" applyNumberFormat="1" applyFont="1" applyFill="1" applyBorder="1" applyAlignment="1">
      <alignment horizontal="center" vertical="center" shrinkToFit="1"/>
    </xf>
    <xf numFmtId="168" fontId="34" fillId="5" borderId="8" xfId="0" applyNumberFormat="1" applyFont="1" applyFill="1" applyBorder="1" applyAlignment="1">
      <alignment horizontal="center" vertical="center" shrinkToFit="1"/>
    </xf>
    <xf numFmtId="165" fontId="17" fillId="5" borderId="0" xfId="2" applyNumberFormat="1" applyFont="1" applyFill="1" applyBorder="1" applyAlignment="1" applyProtection="1">
      <alignment horizontal="left" vertical="center"/>
    </xf>
    <xf numFmtId="165" fontId="19" fillId="6" borderId="0" xfId="2" applyNumberFormat="1" applyFont="1" applyFill="1" applyBorder="1" applyAlignment="1" applyProtection="1">
      <alignment horizontal="left" vertical="center"/>
    </xf>
    <xf numFmtId="167" fontId="21" fillId="2" borderId="3" xfId="0" applyNumberFormat="1" applyFont="1" applyFill="1" applyBorder="1" applyAlignment="1">
      <alignment horizontal="center" shrinkToFit="1"/>
    </xf>
    <xf numFmtId="0" fontId="14" fillId="6" borderId="9" xfId="0" applyFont="1" applyFill="1" applyBorder="1" applyAlignment="1">
      <alignment horizontal="center" vertical="top" shrinkToFit="1"/>
    </xf>
    <xf numFmtId="165" fontId="36" fillId="6" borderId="9" xfId="2" applyNumberFormat="1" applyFont="1" applyFill="1" applyBorder="1" applyAlignment="1" applyProtection="1">
      <alignment horizontal="left" vertical="center" indent="3"/>
    </xf>
    <xf numFmtId="171" fontId="37" fillId="6" borderId="18" xfId="0" applyNumberFormat="1" applyFont="1" applyFill="1" applyBorder="1" applyAlignment="1">
      <alignment horizontal="center" vertical="center" shrinkToFit="1"/>
    </xf>
    <xf numFmtId="0" fontId="12" fillId="2" borderId="0" xfId="0" applyFont="1" applyFill="1" applyBorder="1" applyAlignment="1">
      <alignment horizontal="center" vertical="center"/>
    </xf>
    <xf numFmtId="7" fontId="0" fillId="0" borderId="0" xfId="2" applyNumberFormat="1" applyFont="1" applyAlignment="1">
      <alignment horizontal="center"/>
    </xf>
    <xf numFmtId="9" fontId="8" fillId="9" borderId="0" xfId="0" applyNumberFormat="1" applyFont="1" applyFill="1" applyAlignment="1">
      <alignment horizontal="center" shrinkToFit="1"/>
    </xf>
    <xf numFmtId="0" fontId="33" fillId="3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left" vertical="center" indent="1" shrinkToFit="1"/>
    </xf>
    <xf numFmtId="164" fontId="24" fillId="7" borderId="0" xfId="0" applyNumberFormat="1" applyFont="1" applyFill="1" applyAlignment="1">
      <alignment horizontal="center" vertical="center" shrinkToFit="1"/>
    </xf>
    <xf numFmtId="164" fontId="33" fillId="7" borderId="0" xfId="0" applyNumberFormat="1" applyFont="1" applyFill="1" applyAlignment="1">
      <alignment horizontal="center" vertical="top" shrinkToFit="1"/>
    </xf>
    <xf numFmtId="6" fontId="20" fillId="8" borderId="0" xfId="0" applyNumberFormat="1" applyFont="1" applyFill="1" applyAlignment="1">
      <alignment horizontal="center" vertical="center" shrinkToFit="1"/>
    </xf>
    <xf numFmtId="9" fontId="23" fillId="7" borderId="0" xfId="3" applyFont="1" applyFill="1" applyBorder="1" applyAlignment="1" applyProtection="1">
      <alignment horizontal="center" vertical="center"/>
    </xf>
    <xf numFmtId="0" fontId="33" fillId="3" borderId="0" xfId="0" applyFont="1" applyFill="1" applyBorder="1" applyAlignment="1">
      <alignment horizontal="left" vertical="center" indent="3"/>
    </xf>
    <xf numFmtId="0" fontId="12" fillId="2" borderId="0" xfId="0" applyFont="1" applyFill="1" applyBorder="1" applyAlignment="1">
      <alignment horizontal="center" vertical="center"/>
    </xf>
    <xf numFmtId="0" fontId="0" fillId="6" borderId="0" xfId="0" applyFont="1" applyFill="1"/>
    <xf numFmtId="165" fontId="11" fillId="6" borderId="10" xfId="0" applyNumberFormat="1" applyFont="1" applyFill="1" applyBorder="1" applyAlignment="1">
      <alignment horizontal="center" vertical="center" shrinkToFit="1"/>
    </xf>
    <xf numFmtId="0" fontId="30" fillId="6" borderId="9" xfId="0" applyFont="1" applyFill="1" applyBorder="1" applyAlignment="1">
      <alignment horizontal="left" indent="1"/>
    </xf>
    <xf numFmtId="0" fontId="13" fillId="6" borderId="0" xfId="0" applyFont="1" applyFill="1" applyBorder="1"/>
    <xf numFmtId="0" fontId="17" fillId="5" borderId="12" xfId="0" applyFont="1" applyFill="1" applyBorder="1" applyAlignment="1">
      <alignment horizontal="left" vertical="center" indent="1" shrinkToFit="1"/>
    </xf>
    <xf numFmtId="0" fontId="17" fillId="5" borderId="13" xfId="0" applyFont="1" applyFill="1" applyBorder="1" applyAlignment="1">
      <alignment horizontal="left" vertical="center" indent="1" shrinkToFit="1"/>
    </xf>
    <xf numFmtId="0" fontId="18" fillId="5" borderId="13" xfId="0" applyFont="1" applyFill="1" applyBorder="1" applyAlignment="1">
      <alignment horizontal="left" vertical="center" indent="1" shrinkToFit="1"/>
    </xf>
    <xf numFmtId="165" fontId="15" fillId="5" borderId="11" xfId="2" applyNumberFormat="1" applyFont="1" applyFill="1" applyBorder="1" applyAlignment="1" applyProtection="1">
      <alignment horizontal="center" vertical="center"/>
    </xf>
    <xf numFmtId="0" fontId="17" fillId="6" borderId="17" xfId="0" applyFont="1" applyFill="1" applyBorder="1" applyAlignment="1">
      <alignment horizontal="left" vertical="center" indent="1" shrinkToFit="1"/>
    </xf>
    <xf numFmtId="0" fontId="35" fillId="6" borderId="9" xfId="0" applyFont="1" applyFill="1" applyBorder="1" applyAlignment="1">
      <alignment horizontal="left" vertical="top" indent="1" shrinkToFit="1"/>
    </xf>
    <xf numFmtId="0" fontId="19" fillId="5" borderId="9" xfId="0" applyFont="1" applyFill="1" applyBorder="1" applyAlignment="1">
      <alignment horizontal="left" vertical="center" indent="3" shrinkToFit="1"/>
    </xf>
    <xf numFmtId="0" fontId="17" fillId="5" borderId="0" xfId="0" applyFont="1" applyFill="1" applyBorder="1" applyAlignment="1">
      <alignment horizontal="left" vertical="top" indent="4" shrinkToFit="1"/>
    </xf>
    <xf numFmtId="5" fontId="11" fillId="5" borderId="10" xfId="0" applyNumberFormat="1" applyFont="1" applyFill="1" applyBorder="1" applyAlignment="1">
      <alignment horizontal="center" vertical="center" shrinkToFit="1"/>
    </xf>
    <xf numFmtId="0" fontId="40" fillId="2" borderId="0" xfId="0" applyFont="1" applyFill="1" applyAlignment="1">
      <alignment horizontal="center"/>
    </xf>
    <xf numFmtId="0" fontId="0" fillId="2" borderId="0" xfId="0" applyFill="1" applyAlignment="1"/>
    <xf numFmtId="0" fontId="0" fillId="2" borderId="0" xfId="0" applyFill="1"/>
    <xf numFmtId="0" fontId="41" fillId="2" borderId="19" xfId="0" applyFont="1" applyFill="1" applyBorder="1" applyAlignment="1" applyProtection="1">
      <alignment horizontal="center" wrapText="1"/>
      <protection locked="0"/>
    </xf>
    <xf numFmtId="7" fontId="42" fillId="2" borderId="0" xfId="2" applyNumberFormat="1" applyFont="1" applyFill="1" applyAlignment="1">
      <alignment horizontal="center"/>
    </xf>
    <xf numFmtId="172" fontId="42" fillId="2" borderId="0" xfId="2" applyNumberFormat="1" applyFont="1" applyFill="1" applyAlignment="1">
      <alignment horizontal="center"/>
    </xf>
    <xf numFmtId="173" fontId="42" fillId="2" borderId="0" xfId="2" applyNumberFormat="1" applyFont="1" applyFill="1" applyAlignment="1">
      <alignment horizontal="center"/>
    </xf>
    <xf numFmtId="174" fontId="43" fillId="2" borderId="0" xfId="2" applyNumberFormat="1" applyFont="1" applyFill="1" applyAlignment="1">
      <alignment horizontal="center"/>
    </xf>
    <xf numFmtId="174" fontId="0" fillId="0" borderId="0" xfId="0" applyNumberFormat="1"/>
    <xf numFmtId="0" fontId="41" fillId="2" borderId="0" xfId="0" applyFont="1" applyFill="1" applyBorder="1" applyAlignment="1" applyProtection="1">
      <alignment horizontal="center" wrapText="1"/>
      <protection locked="0"/>
    </xf>
    <xf numFmtId="0" fontId="41" fillId="2" borderId="20" xfId="0" applyFont="1" applyFill="1" applyBorder="1" applyAlignment="1" applyProtection="1">
      <alignment horizontal="center" vertical="center" wrapText="1"/>
      <protection locked="0"/>
    </xf>
    <xf numFmtId="0" fontId="41" fillId="2" borderId="21" xfId="0" applyFont="1" applyFill="1" applyBorder="1" applyAlignment="1" applyProtection="1">
      <alignment horizontal="center" wrapText="1"/>
      <protection locked="0"/>
    </xf>
    <xf numFmtId="0" fontId="41" fillId="2" borderId="21" xfId="0" applyFont="1" applyFill="1" applyBorder="1" applyAlignment="1" applyProtection="1">
      <alignment horizontal="center" vertical="center" wrapText="1"/>
      <protection locked="0"/>
    </xf>
    <xf numFmtId="0" fontId="41" fillId="2" borderId="22" xfId="0" applyFont="1" applyFill="1" applyBorder="1" applyAlignment="1" applyProtection="1">
      <alignment horizontal="center" wrapText="1"/>
      <protection locked="0"/>
    </xf>
    <xf numFmtId="0" fontId="44" fillId="2" borderId="21" xfId="0" applyFont="1" applyFill="1" applyBorder="1" applyAlignment="1" applyProtection="1">
      <alignment horizontal="center" wrapText="1"/>
      <protection locked="0"/>
    </xf>
    <xf numFmtId="0" fontId="0" fillId="4" borderId="0" xfId="0" applyFill="1"/>
    <xf numFmtId="0" fontId="0" fillId="7" borderId="0" xfId="0" applyFill="1"/>
    <xf numFmtId="165" fontId="15" fillId="4" borderId="10" xfId="2" applyNumberFormat="1" applyFont="1" applyFill="1" applyBorder="1" applyAlignment="1" applyProtection="1">
      <alignment horizontal="center" vertical="center"/>
    </xf>
    <xf numFmtId="0" fontId="39" fillId="7" borderId="0" xfId="0" applyFont="1" applyFill="1" applyAlignment="1">
      <alignment vertical="top"/>
    </xf>
    <xf numFmtId="0" fontId="38" fillId="7" borderId="0" xfId="0" applyFont="1" applyFill="1" applyAlignment="1"/>
    <xf numFmtId="165" fontId="24" fillId="7" borderId="0" xfId="3" applyNumberFormat="1" applyFont="1" applyFill="1" applyBorder="1" applyAlignment="1" applyProtection="1">
      <alignment horizontal="center"/>
    </xf>
    <xf numFmtId="0" fontId="38" fillId="7" borderId="0" xfId="0" applyFont="1" applyFill="1" applyBorder="1" applyAlignment="1">
      <alignment horizontal="left" indent="1"/>
    </xf>
    <xf numFmtId="0" fontId="3" fillId="0" borderId="0" xfId="1"/>
    <xf numFmtId="175" fontId="0" fillId="0" borderId="0" xfId="0" applyNumberFormat="1"/>
    <xf numFmtId="0" fontId="46" fillId="7" borderId="0" xfId="0" applyFont="1" applyFill="1" applyBorder="1" applyAlignment="1">
      <alignment horizontal="left" indent="1"/>
    </xf>
    <xf numFmtId="0" fontId="0" fillId="0" borderId="0" xfId="0" applyFill="1" applyAlignment="1"/>
    <xf numFmtId="0" fontId="0" fillId="9" borderId="0" xfId="0" applyFill="1"/>
    <xf numFmtId="165" fontId="35" fillId="5" borderId="9" xfId="2" applyNumberFormat="1" applyFont="1" applyFill="1" applyBorder="1" applyAlignment="1" applyProtection="1">
      <alignment horizontal="left" vertical="center" indent="2"/>
    </xf>
    <xf numFmtId="165" fontId="14" fillId="5" borderId="9" xfId="2" applyNumberFormat="1" applyFont="1" applyFill="1" applyBorder="1" applyAlignment="1" applyProtection="1">
      <alignment horizontal="left" vertical="center" indent="2"/>
    </xf>
    <xf numFmtId="165" fontId="45" fillId="7" borderId="0" xfId="3" applyNumberFormat="1" applyFont="1" applyFill="1" applyBorder="1" applyAlignment="1" applyProtection="1"/>
    <xf numFmtId="0" fontId="33" fillId="3" borderId="0" xfId="0" applyFont="1" applyFill="1" applyBorder="1" applyAlignment="1">
      <alignment horizontal="left" vertical="center" indent="3"/>
    </xf>
    <xf numFmtId="165" fontId="32" fillId="6" borderId="12" xfId="2" applyNumberFormat="1" applyFont="1" applyFill="1" applyBorder="1" applyAlignment="1" applyProtection="1">
      <alignment horizontal="right" vertical="top" indent="1"/>
    </xf>
    <xf numFmtId="165" fontId="32" fillId="6" borderId="13" xfId="2" applyNumberFormat="1" applyFont="1" applyFill="1" applyBorder="1" applyAlignment="1" applyProtection="1">
      <alignment horizontal="right" vertical="top" indent="1"/>
    </xf>
    <xf numFmtId="0" fontId="12" fillId="2" borderId="0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left" vertical="center" indent="1" shrinkToFit="1"/>
    </xf>
    <xf numFmtId="0" fontId="17" fillId="6" borderId="0" xfId="0" applyFont="1" applyFill="1" applyBorder="1" applyAlignment="1">
      <alignment horizontal="left" vertical="center" indent="1" shrinkToFit="1"/>
    </xf>
    <xf numFmtId="0" fontId="38" fillId="7" borderId="0" xfId="0" applyFont="1" applyFill="1" applyAlignment="1">
      <alignment horizontal="left" vertical="top" wrapText="1" indent="1"/>
    </xf>
  </cellXfs>
  <cellStyles count="4">
    <cellStyle name="Currency" xfId="2" builtinId="4"/>
    <cellStyle name="Hyperlink" xfId="1" builtinId="8"/>
    <cellStyle name="Normal" xfId="0" builtinId="0"/>
    <cellStyle name="Percent" xfId="3" builtinId="5"/>
  </cellStyles>
  <dxfs count="24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CFDF5"/>
        </patternFill>
      </fill>
      <border>
        <left style="dashDotDot">
          <color theme="2" tint="-9.9917600024414813E-2"/>
        </left>
        <right style="dashDotDot">
          <color theme="2" tint="-9.9917600024414813E-2"/>
        </right>
        <top style="hair">
          <color theme="2" tint="-9.9948118533890809E-2"/>
        </top>
        <bottom style="hair">
          <color theme="2" tint="-9.9948118533890809E-2"/>
        </bottom>
      </border>
    </dxf>
    <dxf>
      <fill>
        <patternFill>
          <bgColor rgb="FFF9FBEB"/>
        </patternFill>
      </fill>
      <border>
        <left style="dashDot">
          <color theme="2" tint="-9.9948118533890809E-2"/>
        </left>
        <right style="dashDot">
          <color theme="2" tint="-9.9948118533890809E-2"/>
        </right>
      </border>
    </dxf>
    <dxf>
      <font>
        <b/>
        <i val="0"/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/>
        <strike val="0"/>
        <u/>
        <color rgb="FF0064A2"/>
      </font>
      <fill>
        <patternFill>
          <bgColor theme="0"/>
        </patternFill>
      </fill>
      <border>
        <left/>
        <right/>
        <bottom/>
      </border>
    </dxf>
    <dxf>
      <font>
        <b val="0"/>
        <i/>
        <strike val="0"/>
        <color rgb="FF72AAB2"/>
      </font>
      <numFmt numFmtId="0" formatCode="General"/>
    </dxf>
    <dxf>
      <fill>
        <patternFill>
          <bgColor rgb="FFFFFF99"/>
        </patternFill>
      </fill>
    </dxf>
    <dxf>
      <fill>
        <patternFill>
          <bgColor rgb="FFCDFFEE"/>
        </patternFill>
      </fill>
    </dxf>
    <dxf>
      <font>
        <color rgb="FFEA0000"/>
      </font>
    </dxf>
    <dxf>
      <font>
        <color rgb="FFFFC000"/>
      </font>
    </dxf>
    <dxf>
      <font>
        <color rgb="FF3DEA00"/>
      </font>
    </dxf>
    <dxf>
      <font>
        <color rgb="FF00D684"/>
      </font>
    </dxf>
    <dxf>
      <fill>
        <gradientFill degree="270">
          <stop position="0">
            <color theme="0"/>
          </stop>
          <stop position="1">
            <color rgb="FFEA0000"/>
          </stop>
        </gradientFill>
      </fill>
    </dxf>
    <dxf>
      <fill>
        <gradientFill degree="90">
          <stop position="0">
            <color rgb="FFFFC000"/>
          </stop>
          <stop position="1">
            <color theme="0"/>
          </stop>
        </gradientFill>
      </fill>
    </dxf>
    <dxf>
      <fill>
        <gradientFill degree="270">
          <stop position="0">
            <color theme="0"/>
          </stop>
          <stop position="1">
            <color rgb="FF3DEA00"/>
          </stop>
        </gradientFill>
      </fill>
    </dxf>
    <dxf>
      <fill>
        <gradientFill degree="270">
          <stop position="0">
            <color theme="0"/>
          </stop>
          <stop position="1">
            <color rgb="FF00F285"/>
          </stop>
        </gradientFill>
      </fill>
    </dxf>
    <dxf>
      <font>
        <color rgb="FFF2CF00"/>
      </font>
    </dxf>
    <dxf>
      <font>
        <color rgb="FFEA0000"/>
      </font>
    </dxf>
    <dxf>
      <font>
        <color rgb="FF3DEA00"/>
      </font>
    </dxf>
    <dxf>
      <font>
        <color rgb="FF00F285"/>
      </font>
    </dxf>
  </dxfs>
  <tableStyles count="0" defaultTableStyle="TableStyleMedium2" defaultPivotStyle="PivotStyleLight16"/>
  <colors>
    <mruColors>
      <color rgb="FF0064A2"/>
      <color rgb="FF0EFC4C"/>
      <color rgb="FF33FF33"/>
      <color rgb="FF53DA08"/>
      <color rgb="FF5AE05D"/>
      <color rgb="FFF2FDCF"/>
      <color rgb="FFC0F515"/>
      <color rgb="FF3DFAFF"/>
      <color rgb="FF0D92FF"/>
      <color rgb="FF368A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4408168236411057E-2"/>
          <c:y val="0.11076280070586582"/>
          <c:w val="0.75038938718513348"/>
          <c:h val="0.72729444275309707"/>
        </c:manualLayout>
      </c:layout>
      <c:areaChart>
        <c:grouping val="standard"/>
        <c:varyColors val="0"/>
        <c:ser>
          <c:idx val="4"/>
          <c:order val="0"/>
          <c:tx>
            <c:v>Goal</c:v>
          </c:tx>
          <c:spPr>
            <a:gradFill flip="none" rotWithShape="1">
              <a:gsLst>
                <a:gs pos="70795">
                  <a:srgbClr val="72E20C">
                    <a:alpha val="40000"/>
                  </a:srgbClr>
                </a:gs>
                <a:gs pos="52201">
                  <a:srgbClr val="85E70E">
                    <a:alpha val="19000"/>
                  </a:srgbClr>
                </a:gs>
                <a:gs pos="100000">
                  <a:srgbClr val="53DA08">
                    <a:alpha val="30000"/>
                  </a:srgbClr>
                </a:gs>
                <a:gs pos="40000">
                  <a:srgbClr val="96EB10">
                    <a:alpha val="38000"/>
                  </a:srgbClr>
                </a:gs>
                <a:gs pos="20000">
                  <a:srgbClr val="0EFC4C">
                    <a:alpha val="29804"/>
                  </a:srgbClr>
                </a:gs>
              </a:gsLst>
              <a:path path="circle">
                <a:fillToRect l="100000" t="100000"/>
              </a:path>
              <a:tileRect r="-100000" b="-100000"/>
            </a:gradFill>
            <a:ln w="15875">
              <a:noFill/>
              <a:prstDash val="dash"/>
            </a:ln>
            <a:effectLst>
              <a:innerShdw blurRad="63500" dist="50800" dir="19560000">
                <a:schemeClr val="accent6">
                  <a:lumMod val="50000"/>
                </a:schemeClr>
              </a:innerShdw>
            </a:effectLst>
          </c:spPr>
          <c:val>
            <c:numRef>
              <c:f>[0]!whatuneed</c:f>
              <c:numCache>
                <c:formatCode>"$"#,##0.00_);\("$"#,##0.00\)</c:formatCode>
                <c:ptCount val="61"/>
                <c:pt idx="0">
                  <c:v>100000</c:v>
                </c:pt>
                <c:pt idx="1">
                  <c:v>116140.69315383144</c:v>
                </c:pt>
                <c:pt idx="2">
                  <c:v>133411.2348284311</c:v>
                </c:pt>
                <c:pt idx="3">
                  <c:v>151890.71442025271</c:v>
                </c:pt>
                <c:pt idx="4">
                  <c:v>171663.75758350184</c:v>
                </c:pt>
                <c:pt idx="5">
                  <c:v>192820.91376817841</c:v>
                </c:pt>
                <c:pt idx="6">
                  <c:v>215459.07088578233</c:v>
                </c:pt>
                <c:pt idx="7">
                  <c:v>239681.89900161856</c:v>
                </c:pt>
                <c:pt idx="8">
                  <c:v>265600.32508556329</c:v>
                </c:pt>
                <c:pt idx="9">
                  <c:v>293333.04099538422</c:v>
                </c:pt>
                <c:pt idx="10">
                  <c:v>323007.0470188926</c:v>
                </c:pt>
                <c:pt idx="11">
                  <c:v>354758.23346404656</c:v>
                </c:pt>
                <c:pt idx="12">
                  <c:v>388732.00296036131</c:v>
                </c:pt>
                <c:pt idx="13">
                  <c:v>425083.93632141809</c:v>
                </c:pt>
                <c:pt idx="14">
                  <c:v>463980.50501774886</c:v>
                </c:pt>
                <c:pt idx="15">
                  <c:v>505599.83352282277</c:v>
                </c:pt>
                <c:pt idx="16">
                  <c:v>550132.51502325176</c:v>
                </c:pt>
                <c:pt idx="17">
                  <c:v>597782.48422871088</c:v>
                </c:pt>
                <c:pt idx="18">
                  <c:v>648767.95127855206</c:v>
                </c:pt>
                <c:pt idx="19">
                  <c:v>703322.40102188219</c:v>
                </c:pt>
                <c:pt idx="20">
                  <c:v>761695.66224724543</c:v>
                </c:pt>
                <c:pt idx="21">
                  <c:v>824155.0517583841</c:v>
                </c:pt>
                <c:pt idx="22">
                  <c:v>890986.59853530244</c:v>
                </c:pt>
                <c:pt idx="23">
                  <c:v>962496.35358660505</c:v>
                </c:pt>
                <c:pt idx="24">
                  <c:v>1039011.7914914988</c:v>
                </c:pt>
                <c:pt idx="25">
                  <c:v>1120883.3100497352</c:v>
                </c:pt>
                <c:pt idx="26">
                  <c:v>1208485.8349070481</c:v>
                </c:pt>
                <c:pt idx="27">
                  <c:v>1302220.536504373</c:v>
                </c:pt>
                <c:pt idx="28">
                  <c:v>1402516.6672135105</c:v>
                </c:pt>
                <c:pt idx="29">
                  <c:v>1509833.5270722876</c:v>
                </c:pt>
                <c:pt idx="30">
                  <c:v>1624662.5671211793</c:v>
                </c:pt>
                <c:pt idx="31">
                  <c:v>1631790.3175951797</c:v>
                </c:pt>
                <c:pt idx="32">
                  <c:v>1637285.0380178704</c:v>
                </c:pt>
                <c:pt idx="33">
                  <c:v>1640989.7768339701</c:v>
                </c:pt>
                <c:pt idx="34">
                  <c:v>1642735.7430902936</c:v>
                </c:pt>
                <c:pt idx="35">
                  <c:v>1642341.4606221188</c:v>
                </c:pt>
                <c:pt idx="36">
                  <c:v>1639611.8626914818</c:v>
                </c:pt>
                <c:pt idx="37">
                  <c:v>1634337.3229022166</c:v>
                </c:pt>
                <c:pt idx="38">
                  <c:v>1626292.6179241491</c:v>
                </c:pt>
                <c:pt idx="39">
                  <c:v>1615235.8172459926</c:v>
                </c:pt>
                <c:pt idx="40">
                  <c:v>1600907.094841708</c:v>
                </c:pt>
                <c:pt idx="41">
                  <c:v>1583027.4572768935</c:v>
                </c:pt>
                <c:pt idx="42">
                  <c:v>1561297.3823984675</c:v>
                </c:pt>
                <c:pt idx="43">
                  <c:v>1535395.3623407956</c:v>
                </c:pt>
                <c:pt idx="44">
                  <c:v>1504976.344142575</c:v>
                </c:pt>
                <c:pt idx="45">
                  <c:v>1469670.0607992376</c:v>
                </c:pt>
                <c:pt idx="46">
                  <c:v>1429079.2450732002</c:v>
                </c:pt>
                <c:pt idx="47">
                  <c:v>1382777.7178467005</c:v>
                </c:pt>
                <c:pt idx="48">
                  <c:v>1330308.3422267132</c:v>
                </c:pt>
                <c:pt idx="49">
                  <c:v>1271180.8339959418</c:v>
                </c:pt>
                <c:pt idx="50">
                  <c:v>1204869.4183452835</c:v>
                </c:pt>
                <c:pt idx="51">
                  <c:v>1130810.3221184716</c:v>
                </c:pt>
                <c:pt idx="52">
                  <c:v>1048399.0900455633</c:v>
                </c:pt>
                <c:pt idx="53">
                  <c:v>956987.71263512736</c:v>
                </c:pt>
                <c:pt idx="54">
                  <c:v>855881.55253168847</c:v>
                </c:pt>
                <c:pt idx="55">
                  <c:v>744336.05522125086</c:v>
                </c:pt>
                <c:pt idx="56">
                  <c:v>621553.22897932958</c:v>
                </c:pt>
                <c:pt idx="57">
                  <c:v>486677.8778983255</c:v>
                </c:pt>
                <c:pt idx="58">
                  <c:v>338793.57069945993</c:v>
                </c:pt>
                <c:pt idx="59">
                  <c:v>176918.32682363884</c:v>
                </c:pt>
                <c:pt idx="60">
                  <c:v>1.4605175238102676E-8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32-44B1-B4AB-1382A452D247}"/>
            </c:ext>
          </c:extLst>
        </c:ser>
        <c:ser>
          <c:idx val="0"/>
          <c:order val="3"/>
          <c:tx>
            <c:v> Savings</c:v>
          </c:tx>
          <c:spPr>
            <a:gradFill>
              <a:gsLst>
                <a:gs pos="100000">
                  <a:srgbClr val="0E6C6A"/>
                </a:gs>
                <a:gs pos="31000">
                  <a:srgbClr val="087EA8">
                    <a:alpha val="96000"/>
                  </a:srgbClr>
                </a:gs>
                <a:gs pos="54000">
                  <a:srgbClr val="4BC7FF">
                    <a:alpha val="76000"/>
                  </a:srgbClr>
                </a:gs>
                <a:gs pos="0">
                  <a:srgbClr val="006192">
                    <a:alpha val="43922"/>
                  </a:srgbClr>
                </a:gs>
              </a:gsLst>
              <a:lin ang="5400000" scaled="1"/>
            </a:gradFill>
            <a:ln>
              <a:solidFill>
                <a:srgbClr val="6DFFF8"/>
              </a:solidFill>
            </a:ln>
            <a:effectLst/>
          </c:spPr>
          <c:cat>
            <c:strRef>
              <c:f>[0]!years_chart</c:f>
              <c:strCache>
                <c:ptCount val="61"/>
                <c:pt idx="0">
                  <c:v>30</c:v>
                </c:pt>
                <c:pt idx="7">
                  <c:v>23</c:v>
                </c:pt>
                <c:pt idx="15">
                  <c:v>15</c:v>
                </c:pt>
                <c:pt idx="22">
                  <c:v>8</c:v>
                </c:pt>
                <c:pt idx="30">
                  <c:v>0</c:v>
                </c:pt>
                <c:pt idx="38">
                  <c:v>8</c:v>
                </c:pt>
                <c:pt idx="45">
                  <c:v>15</c:v>
                </c:pt>
                <c:pt idx="53">
                  <c:v>23</c:v>
                </c:pt>
                <c:pt idx="60">
                  <c:v>30</c:v>
                </c:pt>
              </c:strCache>
            </c:strRef>
          </c:cat>
          <c:val>
            <c:numRef>
              <c:f>[0]!portfolio</c:f>
              <c:numCache>
                <c:formatCode>"$"#,##0.00_);\("$"#,##0.00\)</c:formatCode>
                <c:ptCount val="61"/>
                <c:pt idx="0">
                  <c:v>100000</c:v>
                </c:pt>
                <c:pt idx="1">
                  <c:v>112000</c:v>
                </c:pt>
                <c:pt idx="2">
                  <c:v>124840</c:v>
                </c:pt>
                <c:pt idx="3">
                  <c:v>138578.80000000002</c:v>
                </c:pt>
                <c:pt idx="4">
                  <c:v>153279.31600000002</c:v>
                </c:pt>
                <c:pt idx="5">
                  <c:v>169008.86812000003</c:v>
                </c:pt>
                <c:pt idx="6">
                  <c:v>185839.48888840005</c:v>
                </c:pt>
                <c:pt idx="7">
                  <c:v>203848.25311058806</c:v>
                </c:pt>
                <c:pt idx="8">
                  <c:v>223117.63082832925</c:v>
                </c:pt>
                <c:pt idx="9">
                  <c:v>243735.86498631231</c:v>
                </c:pt>
                <c:pt idx="10">
                  <c:v>265797.37553535419</c:v>
                </c:pt>
                <c:pt idx="11">
                  <c:v>289403.19182282902</c:v>
                </c:pt>
                <c:pt idx="12">
                  <c:v>314661.41525042709</c:v>
                </c:pt>
                <c:pt idx="13">
                  <c:v>341687.714317957</c:v>
                </c:pt>
                <c:pt idx="14">
                  <c:v>370605.85432021401</c:v>
                </c:pt>
                <c:pt idx="15">
                  <c:v>401548.26412262901</c:v>
                </c:pt>
                <c:pt idx="16">
                  <c:v>434656.64261121309</c:v>
                </c:pt>
                <c:pt idx="17">
                  <c:v>470082.60759399802</c:v>
                </c:pt>
                <c:pt idx="18">
                  <c:v>507988.39012557792</c:v>
                </c:pt>
                <c:pt idx="19">
                  <c:v>548547.57743436843</c:v>
                </c:pt>
                <c:pt idx="20">
                  <c:v>591945.90785477427</c:v>
                </c:pt>
                <c:pt idx="21">
                  <c:v>638382.12140460848</c:v>
                </c:pt>
                <c:pt idx="22">
                  <c:v>688068.86990293115</c:v>
                </c:pt>
                <c:pt idx="23">
                  <c:v>741233.69079613639</c:v>
                </c:pt>
                <c:pt idx="24">
                  <c:v>798120.049151866</c:v>
                </c:pt>
                <c:pt idx="25">
                  <c:v>858988.45259249664</c:v>
                </c:pt>
                <c:pt idx="26">
                  <c:v>924117.64427397144</c:v>
                </c:pt>
                <c:pt idx="27">
                  <c:v>993805.87937314948</c:v>
                </c:pt>
                <c:pt idx="28">
                  <c:v>1068372.29092927</c:v>
                </c:pt>
                <c:pt idx="29">
                  <c:v>1148158.3512943189</c:v>
                </c:pt>
                <c:pt idx="30">
                  <c:v>1233529.4358849213</c:v>
                </c:pt>
                <c:pt idx="31">
                  <c:v>1213277.8671723837</c:v>
                </c:pt>
                <c:pt idx="32">
                  <c:v>1189476.7160654787</c:v>
                </c:pt>
                <c:pt idx="33">
                  <c:v>1161834.8723449109</c:v>
                </c:pt>
                <c:pt idx="34">
                  <c:v>1130039.9952870002</c:v>
                </c:pt>
                <c:pt idx="35">
                  <c:v>1093757.0104725948</c:v>
                </c:pt>
                <c:pt idx="36">
                  <c:v>1052626.501031491</c:v>
                </c:pt>
                <c:pt idx="37">
                  <c:v>1006262.9859260261</c:v>
                </c:pt>
                <c:pt idx="38">
                  <c:v>954253.07735962537</c:v>
                </c:pt>
                <c:pt idx="39">
                  <c:v>896153.50884195208</c:v>
                </c:pt>
                <c:pt idx="40">
                  <c:v>831489.02484938479</c:v>
                </c:pt>
                <c:pt idx="41">
                  <c:v>759750.12238510768</c:v>
                </c:pt>
                <c:pt idx="42">
                  <c:v>680390.63406425656</c:v>
                </c:pt>
                <c:pt idx="43">
                  <c:v>592825.14162318956</c:v>
                </c:pt>
                <c:pt idx="44">
                  <c:v>496426.20797473664</c:v>
                </c:pt>
                <c:pt idx="45">
                  <c:v>390521.41509965045</c:v>
                </c:pt>
                <c:pt idx="46">
                  <c:v>274390.19417464186</c:v>
                </c:pt>
                <c:pt idx="47">
                  <c:v>147260.433385243</c:v>
                </c:pt>
                <c:pt idx="48">
                  <c:v>8304.8478529537351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32-44B1-B4AB-1382A452D247}"/>
            </c:ext>
          </c:extLst>
        </c:ser>
        <c:ser>
          <c:idx val="5"/>
          <c:order val="4"/>
          <c:tx>
            <c:strRef>
              <c:f>'Annual Breakdown'!$L$3</c:f>
              <c:strCache>
                <c:ptCount val="1"/>
                <c:pt idx="0">
                  <c:v>Portfolio -</c:v>
                </c:pt>
              </c:strCache>
            </c:strRef>
          </c:tx>
          <c:spPr>
            <a:gradFill>
              <a:gsLst>
                <a:gs pos="100000">
                  <a:srgbClr val="E93605">
                    <a:alpha val="87000"/>
                  </a:srgbClr>
                </a:gs>
                <a:gs pos="0">
                  <a:srgbClr val="FF3701">
                    <a:alpha val="23000"/>
                  </a:srgbClr>
                </a:gs>
              </a:gsLst>
              <a:lin ang="5400000" scaled="1"/>
            </a:gradFill>
            <a:ln w="22225">
              <a:solidFill>
                <a:srgbClr val="FF0000"/>
              </a:solidFill>
            </a:ln>
            <a:effectLst/>
          </c:spPr>
          <c:val>
            <c:numRef>
              <c:f>[0]!portfolio_neg</c:f>
              <c:numCache>
                <c:formatCode>"$"#,##0_);\-"$"#,##0</c:formatCode>
                <c:ptCount val="6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-133984.02334951487</c:v>
                </c:pt>
                <c:pt idx="50">
                  <c:v>-279118.6719760329</c:v>
                </c:pt>
                <c:pt idx="51">
                  <c:v>-427156.01357508125</c:v>
                </c:pt>
                <c:pt idx="52">
                  <c:v>-578154.1020061106</c:v>
                </c:pt>
                <c:pt idx="53">
                  <c:v>-732172.15220576047</c:v>
                </c:pt>
                <c:pt idx="54">
                  <c:v>-889270.56340940343</c:v>
                </c:pt>
                <c:pt idx="55">
                  <c:v>-1049510.9428371191</c:v>
                </c:pt>
                <c:pt idx="56">
                  <c:v>-1212956.1298533892</c:v>
                </c:pt>
                <c:pt idx="57">
                  <c:v>-1379670.2206099848</c:v>
                </c:pt>
                <c:pt idx="58">
                  <c:v>-1549718.5931817123</c:v>
                </c:pt>
                <c:pt idx="59">
                  <c:v>-1723167.9332048744</c:v>
                </c:pt>
                <c:pt idx="60">
                  <c:v>-1900086.2600284996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32-44B1-B4AB-1382A452D247}"/>
            </c:ext>
          </c:extLst>
        </c:ser>
        <c:ser>
          <c:idx val="1"/>
          <c:order val="8"/>
          <c:tx>
            <c:strRef>
              <c:f>'Annual Breakdown'!$H$3</c:f>
              <c:strCache>
                <c:ptCount val="1"/>
                <c:pt idx="0">
                  <c:v>Income Withdrawal</c:v>
                </c:pt>
              </c:strCache>
            </c:strRef>
          </c:tx>
          <c:spPr>
            <a:gradFill>
              <a:gsLst>
                <a:gs pos="42000">
                  <a:srgbClr val="FFC000">
                    <a:lumMod val="79000"/>
                    <a:lumOff val="21000"/>
                    <a:alpha val="74000"/>
                  </a:srgbClr>
                </a:gs>
                <a:gs pos="100000">
                  <a:srgbClr val="E8CD02">
                    <a:alpha val="82000"/>
                    <a:lumMod val="62000"/>
                  </a:srgbClr>
                </a:gs>
                <a:gs pos="1000">
                  <a:srgbClr val="FFC000">
                    <a:alpha val="88000"/>
                    <a:lumMod val="77000"/>
                  </a:srgbClr>
                </a:gs>
              </a:gsLst>
              <a:lin ang="5400000" scaled="1"/>
            </a:gradFill>
            <a:ln w="9525" cap="sq" cmpd="sng">
              <a:solidFill>
                <a:srgbClr val="FFC000"/>
              </a:solidFill>
              <a:prstDash val="solid"/>
            </a:ln>
            <a:effectLst/>
          </c:spPr>
          <c:cat>
            <c:strRef>
              <c:f>[0]!years_chart</c:f>
              <c:strCache>
                <c:ptCount val="61"/>
                <c:pt idx="0">
                  <c:v>30</c:v>
                </c:pt>
                <c:pt idx="7">
                  <c:v>23</c:v>
                </c:pt>
                <c:pt idx="15">
                  <c:v>15</c:v>
                </c:pt>
                <c:pt idx="22">
                  <c:v>8</c:v>
                </c:pt>
                <c:pt idx="30">
                  <c:v>0</c:v>
                </c:pt>
                <c:pt idx="38">
                  <c:v>8</c:v>
                </c:pt>
                <c:pt idx="45">
                  <c:v>15</c:v>
                </c:pt>
                <c:pt idx="53">
                  <c:v>23</c:v>
                </c:pt>
                <c:pt idx="60">
                  <c:v>30</c:v>
                </c:pt>
              </c:strCache>
            </c:strRef>
          </c:cat>
          <c:val>
            <c:numRef>
              <c:f>[0]!income_withdrawal</c:f>
              <c:numCache>
                <c:formatCode>"$"#,##0_);\("$"#,##0\);"-"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99624.887125684443</c:v>
                </c:pt>
                <c:pt idx="32">
                  <c:v>101617.38486819813</c:v>
                </c:pt>
                <c:pt idx="33">
                  <c:v>103649.7325655621</c:v>
                </c:pt>
                <c:pt idx="34">
                  <c:v>105722.72721687333</c:v>
                </c:pt>
                <c:pt idx="35">
                  <c:v>107837.1817612108</c:v>
                </c:pt>
                <c:pt idx="36">
                  <c:v>109993.92539643502</c:v>
                </c:pt>
                <c:pt idx="37">
                  <c:v>112193.80390436373</c:v>
                </c:pt>
                <c:pt idx="38">
                  <c:v>114437.67998245101</c:v>
                </c:pt>
                <c:pt idx="39">
                  <c:v>116726.43358210003</c:v>
                </c:pt>
                <c:pt idx="40">
                  <c:v>119060.96225374204</c:v>
                </c:pt>
                <c:pt idx="41">
                  <c:v>121442.18149881688</c:v>
                </c:pt>
                <c:pt idx="42">
                  <c:v>123871.02512879322</c:v>
                </c:pt>
                <c:pt idx="43">
                  <c:v>126348.44563136909</c:v>
                </c:pt>
                <c:pt idx="44">
                  <c:v>128875.41454399648</c:v>
                </c:pt>
                <c:pt idx="45">
                  <c:v>131452.9228348764</c:v>
                </c:pt>
                <c:pt idx="46">
                  <c:v>134081.98129157393</c:v>
                </c:pt>
                <c:pt idx="47">
                  <c:v>136763.62091740541</c:v>
                </c:pt>
                <c:pt idx="48">
                  <c:v>139498.89333575353</c:v>
                </c:pt>
                <c:pt idx="49">
                  <c:v>142288.87120246861</c:v>
                </c:pt>
                <c:pt idx="50">
                  <c:v>145134.648626518</c:v>
                </c:pt>
                <c:pt idx="51">
                  <c:v>148037.34159904835</c:v>
                </c:pt>
                <c:pt idx="52">
                  <c:v>150998.08843102932</c:v>
                </c:pt>
                <c:pt idx="53">
                  <c:v>154018.05019964991</c:v>
                </c:pt>
                <c:pt idx="54">
                  <c:v>157098.4112036429</c:v>
                </c:pt>
                <c:pt idx="55">
                  <c:v>160240.37942771576</c:v>
                </c:pt>
                <c:pt idx="56">
                  <c:v>163445.18701627007</c:v>
                </c:pt>
                <c:pt idx="57">
                  <c:v>166714.09075659548</c:v>
                </c:pt>
                <c:pt idx="58">
                  <c:v>170048.37257172741</c:v>
                </c:pt>
                <c:pt idx="59">
                  <c:v>173449.34002316196</c:v>
                </c:pt>
                <c:pt idx="60">
                  <c:v>176918.32682362519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232-44B1-B4AB-1382A452D2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6844864"/>
        <c:axId val="546843232"/>
      </c:areaChart>
      <c:areaChart>
        <c:grouping val="standard"/>
        <c:varyColors val="0"/>
        <c:ser>
          <c:idx val="2"/>
          <c:order val="2"/>
          <c:tx>
            <c:v>Vertaxis</c:v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multiLvlStrRef>
              <c:f>[0]!Horz_labels</c:f>
              <c:multiLvlStrCache>
                <c:ptCount val="61"/>
                <c:lvl>
                  <c:pt idx="0">
                    <c:v>30</c:v>
                  </c:pt>
                  <c:pt idx="7">
                    <c:v>23</c:v>
                  </c:pt>
                  <c:pt idx="15">
                    <c:v>15</c:v>
                  </c:pt>
                  <c:pt idx="22">
                    <c:v>8</c:v>
                  </c:pt>
                  <c:pt idx="30">
                    <c:v>0</c:v>
                  </c:pt>
                  <c:pt idx="38">
                    <c:v>8</c:v>
                  </c:pt>
                  <c:pt idx="45">
                    <c:v>15</c:v>
                  </c:pt>
                  <c:pt idx="53">
                    <c:v>23</c:v>
                  </c:pt>
                  <c:pt idx="60">
                    <c:v>30</c:v>
                  </c:pt>
                </c:lvl>
                <c:lvl>
                  <c:pt idx="0">
                    <c:v>Years Remaining to Save</c:v>
                  </c:pt>
                  <c:pt idx="49">
                    <c:v>Retirement</c:v>
                  </c:pt>
                </c:lvl>
              </c:multiLvlStrCache>
            </c:multiLvlStrRef>
          </c:cat>
          <c:val>
            <c:numRef>
              <c:f>[0]!splitline</c:f>
              <c:numCache>
                <c:formatCode>General</c:formatCode>
                <c:ptCount val="9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32-44B1-B4AB-1382A452D2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6846496"/>
        <c:axId val="546845408"/>
      </c:areaChart>
      <c:lineChart>
        <c:grouping val="standard"/>
        <c:varyColors val="0"/>
        <c:ser>
          <c:idx val="3"/>
          <c:order val="1"/>
          <c:tx>
            <c:v>Breakpoint</c:v>
          </c:tx>
          <c:spPr>
            <a:ln w="53975" cap="rnd">
              <a:noFill/>
              <a:round/>
            </a:ln>
            <a:effectLst>
              <a:glow rad="25400">
                <a:schemeClr val="bg1">
                  <a:alpha val="68000"/>
                </a:schemeClr>
              </a:glow>
            </a:effectLst>
          </c:spPr>
          <c:marker>
            <c:symbol val="diamond"/>
            <c:size val="13"/>
            <c:spPr>
              <a:noFill/>
              <a:ln w="28575">
                <a:solidFill>
                  <a:srgbClr val="FF0000"/>
                </a:solidFill>
              </a:ln>
              <a:effectLst>
                <a:glow rad="25400">
                  <a:schemeClr val="bg1">
                    <a:alpha val="68000"/>
                  </a:schemeClr>
                </a:glow>
              </a:effectLst>
            </c:spPr>
          </c:marker>
          <c:dPt>
            <c:idx val="37"/>
            <c:marker>
              <c:symbol val="diamond"/>
              <c:size val="13"/>
              <c:spPr>
                <a:noFill/>
                <a:ln w="28575">
                  <a:solidFill>
                    <a:srgbClr val="FF0000"/>
                  </a:solidFill>
                </a:ln>
                <a:effectLst>
                  <a:glow rad="25400">
                    <a:schemeClr val="bg1">
                      <a:alpha val="68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C232-44B1-B4AB-1382A452D247}"/>
              </c:ext>
            </c:extLst>
          </c:dPt>
          <c:cat>
            <c:multiLvlStrRef>
              <c:f>[0]!Years</c:f>
              <c:multiLvlStrCache>
                <c:ptCount val="61"/>
                <c:lvl>
                  <c:pt idx="0">
                    <c:v>Years Remaining to Save</c:v>
                  </c:pt>
                  <c:pt idx="30">
                    <c:v>Retirement</c:v>
                  </c:pt>
                </c:lvl>
                <c:lvl>
                  <c:pt idx="0">
                    <c:v>-30</c:v>
                  </c:pt>
                  <c:pt idx="1">
                    <c:v>-29</c:v>
                  </c:pt>
                  <c:pt idx="2">
                    <c:v>-28</c:v>
                  </c:pt>
                  <c:pt idx="3">
                    <c:v>-27</c:v>
                  </c:pt>
                  <c:pt idx="4">
                    <c:v>-26</c:v>
                  </c:pt>
                  <c:pt idx="5">
                    <c:v>-25</c:v>
                  </c:pt>
                  <c:pt idx="6">
                    <c:v>-24</c:v>
                  </c:pt>
                  <c:pt idx="7">
                    <c:v>-23</c:v>
                  </c:pt>
                  <c:pt idx="8">
                    <c:v>-22</c:v>
                  </c:pt>
                  <c:pt idx="9">
                    <c:v>-21</c:v>
                  </c:pt>
                  <c:pt idx="10">
                    <c:v>-20</c:v>
                  </c:pt>
                  <c:pt idx="11">
                    <c:v>-19</c:v>
                  </c:pt>
                  <c:pt idx="12">
                    <c:v>-18</c:v>
                  </c:pt>
                  <c:pt idx="13">
                    <c:v>-17</c:v>
                  </c:pt>
                  <c:pt idx="14">
                    <c:v>-16</c:v>
                  </c:pt>
                  <c:pt idx="15">
                    <c:v>-15</c:v>
                  </c:pt>
                  <c:pt idx="16">
                    <c:v>-14</c:v>
                  </c:pt>
                  <c:pt idx="17">
                    <c:v>-13</c:v>
                  </c:pt>
                  <c:pt idx="18">
                    <c:v>-12</c:v>
                  </c:pt>
                  <c:pt idx="19">
                    <c:v>-11</c:v>
                  </c:pt>
                  <c:pt idx="20">
                    <c:v>-10</c:v>
                  </c:pt>
                  <c:pt idx="21">
                    <c:v>-9</c:v>
                  </c:pt>
                  <c:pt idx="22">
                    <c:v>-8</c:v>
                  </c:pt>
                  <c:pt idx="23">
                    <c:v>-7</c:v>
                  </c:pt>
                  <c:pt idx="24">
                    <c:v>-6</c:v>
                  </c:pt>
                  <c:pt idx="25">
                    <c:v>-5</c:v>
                  </c:pt>
                  <c:pt idx="26">
                    <c:v>-4</c:v>
                  </c:pt>
                  <c:pt idx="27">
                    <c:v>-3</c:v>
                  </c:pt>
                  <c:pt idx="28">
                    <c:v>-2</c:v>
                  </c:pt>
                  <c:pt idx="29">
                    <c:v>-1</c:v>
                  </c:pt>
                  <c:pt idx="30">
                    <c:v>0</c:v>
                  </c:pt>
                  <c:pt idx="31">
                    <c:v>1</c:v>
                  </c:pt>
                  <c:pt idx="32">
                    <c:v>2</c:v>
                  </c:pt>
                  <c:pt idx="33">
                    <c:v>3</c:v>
                  </c:pt>
                  <c:pt idx="34">
                    <c:v>4</c:v>
                  </c:pt>
                  <c:pt idx="35">
                    <c:v>5</c:v>
                  </c:pt>
                  <c:pt idx="36">
                    <c:v>6</c:v>
                  </c:pt>
                  <c:pt idx="37">
                    <c:v>7</c:v>
                  </c:pt>
                  <c:pt idx="38">
                    <c:v>8</c:v>
                  </c:pt>
                  <c:pt idx="39">
                    <c:v>9</c:v>
                  </c:pt>
                  <c:pt idx="40">
                    <c:v>10</c:v>
                  </c:pt>
                  <c:pt idx="41">
                    <c:v>11</c:v>
                  </c:pt>
                  <c:pt idx="42">
                    <c:v>12</c:v>
                  </c:pt>
                  <c:pt idx="43">
                    <c:v>13</c:v>
                  </c:pt>
                  <c:pt idx="44">
                    <c:v>14</c:v>
                  </c:pt>
                  <c:pt idx="45">
                    <c:v>15</c:v>
                  </c:pt>
                  <c:pt idx="46">
                    <c:v>16</c:v>
                  </c:pt>
                  <c:pt idx="47">
                    <c:v>17</c:v>
                  </c:pt>
                  <c:pt idx="48">
                    <c:v>18</c:v>
                  </c:pt>
                  <c:pt idx="49">
                    <c:v>19</c:v>
                  </c:pt>
                  <c:pt idx="50">
                    <c:v>20</c:v>
                  </c:pt>
                  <c:pt idx="51">
                    <c:v>21</c:v>
                  </c:pt>
                  <c:pt idx="52">
                    <c:v>22</c:v>
                  </c:pt>
                  <c:pt idx="53">
                    <c:v>23</c:v>
                  </c:pt>
                  <c:pt idx="54">
                    <c:v>24</c:v>
                  </c:pt>
                  <c:pt idx="55">
                    <c:v>25</c:v>
                  </c:pt>
                  <c:pt idx="56">
                    <c:v>26</c:v>
                  </c:pt>
                  <c:pt idx="57">
                    <c:v>27</c:v>
                  </c:pt>
                  <c:pt idx="58">
                    <c:v>28</c:v>
                  </c:pt>
                  <c:pt idx="59">
                    <c:v>29</c:v>
                  </c:pt>
                  <c:pt idx="60">
                    <c:v>30</c:v>
                  </c:pt>
                </c:lvl>
              </c:multiLvlStrCache>
            </c:multiLvlStrRef>
          </c:cat>
          <c:val>
            <c:numRef>
              <c:f>[0]!chart_label</c:f>
              <c:numCache>
                <c:formatCode>"$"#,##0.00_);\("$"#,##0.00\)</c:formatCode>
                <c:ptCount val="6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0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232-44B1-B4AB-1382A452D247}"/>
            </c:ext>
          </c:extLst>
        </c:ser>
        <c:ser>
          <c:idx val="6"/>
          <c:order val="5"/>
          <c:tx>
            <c:v>Savings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accent6">
                  <a:lumMod val="75000"/>
                </a:schemeClr>
              </a:solidFill>
              <a:ln w="9525">
                <a:gradFill flip="none" rotWithShape="1">
                  <a:gsLst>
                    <a:gs pos="0">
                      <a:srgbClr val="0D92FF"/>
                    </a:gs>
                    <a:gs pos="100000">
                      <a:srgbClr val="3DFAFF"/>
                    </a:gs>
                  </a:gsLst>
                  <a:lin ang="10800000" scaled="1"/>
                  <a:tileRect/>
                </a:gradFill>
              </a:ln>
              <a:effectLst/>
            </c:spPr>
          </c:marker>
          <c:cat>
            <c:multiLvlStrRef>
              <c:f>[0]!Years</c:f>
              <c:multiLvlStrCache>
                <c:ptCount val="61"/>
                <c:lvl>
                  <c:pt idx="0">
                    <c:v>Years Remaining to Save</c:v>
                  </c:pt>
                  <c:pt idx="30">
                    <c:v>Retirement</c:v>
                  </c:pt>
                </c:lvl>
                <c:lvl>
                  <c:pt idx="0">
                    <c:v>-30</c:v>
                  </c:pt>
                  <c:pt idx="1">
                    <c:v>-29</c:v>
                  </c:pt>
                  <c:pt idx="2">
                    <c:v>-28</c:v>
                  </c:pt>
                  <c:pt idx="3">
                    <c:v>-27</c:v>
                  </c:pt>
                  <c:pt idx="4">
                    <c:v>-26</c:v>
                  </c:pt>
                  <c:pt idx="5">
                    <c:v>-25</c:v>
                  </c:pt>
                  <c:pt idx="6">
                    <c:v>-24</c:v>
                  </c:pt>
                  <c:pt idx="7">
                    <c:v>-23</c:v>
                  </c:pt>
                  <c:pt idx="8">
                    <c:v>-22</c:v>
                  </c:pt>
                  <c:pt idx="9">
                    <c:v>-21</c:v>
                  </c:pt>
                  <c:pt idx="10">
                    <c:v>-20</c:v>
                  </c:pt>
                  <c:pt idx="11">
                    <c:v>-19</c:v>
                  </c:pt>
                  <c:pt idx="12">
                    <c:v>-18</c:v>
                  </c:pt>
                  <c:pt idx="13">
                    <c:v>-17</c:v>
                  </c:pt>
                  <c:pt idx="14">
                    <c:v>-16</c:v>
                  </c:pt>
                  <c:pt idx="15">
                    <c:v>-15</c:v>
                  </c:pt>
                  <c:pt idx="16">
                    <c:v>-14</c:v>
                  </c:pt>
                  <c:pt idx="17">
                    <c:v>-13</c:v>
                  </c:pt>
                  <c:pt idx="18">
                    <c:v>-12</c:v>
                  </c:pt>
                  <c:pt idx="19">
                    <c:v>-11</c:v>
                  </c:pt>
                  <c:pt idx="20">
                    <c:v>-10</c:v>
                  </c:pt>
                  <c:pt idx="21">
                    <c:v>-9</c:v>
                  </c:pt>
                  <c:pt idx="22">
                    <c:v>-8</c:v>
                  </c:pt>
                  <c:pt idx="23">
                    <c:v>-7</c:v>
                  </c:pt>
                  <c:pt idx="24">
                    <c:v>-6</c:v>
                  </c:pt>
                  <c:pt idx="25">
                    <c:v>-5</c:v>
                  </c:pt>
                  <c:pt idx="26">
                    <c:v>-4</c:v>
                  </c:pt>
                  <c:pt idx="27">
                    <c:v>-3</c:v>
                  </c:pt>
                  <c:pt idx="28">
                    <c:v>-2</c:v>
                  </c:pt>
                  <c:pt idx="29">
                    <c:v>-1</c:v>
                  </c:pt>
                  <c:pt idx="30">
                    <c:v>0</c:v>
                  </c:pt>
                  <c:pt idx="31">
                    <c:v>1</c:v>
                  </c:pt>
                  <c:pt idx="32">
                    <c:v>2</c:v>
                  </c:pt>
                  <c:pt idx="33">
                    <c:v>3</c:v>
                  </c:pt>
                  <c:pt idx="34">
                    <c:v>4</c:v>
                  </c:pt>
                  <c:pt idx="35">
                    <c:v>5</c:v>
                  </c:pt>
                  <c:pt idx="36">
                    <c:v>6</c:v>
                  </c:pt>
                  <c:pt idx="37">
                    <c:v>7</c:v>
                  </c:pt>
                  <c:pt idx="38">
                    <c:v>8</c:v>
                  </c:pt>
                  <c:pt idx="39">
                    <c:v>9</c:v>
                  </c:pt>
                  <c:pt idx="40">
                    <c:v>10</c:v>
                  </c:pt>
                  <c:pt idx="41">
                    <c:v>11</c:v>
                  </c:pt>
                  <c:pt idx="42">
                    <c:v>12</c:v>
                  </c:pt>
                  <c:pt idx="43">
                    <c:v>13</c:v>
                  </c:pt>
                  <c:pt idx="44">
                    <c:v>14</c:v>
                  </c:pt>
                  <c:pt idx="45">
                    <c:v>15</c:v>
                  </c:pt>
                  <c:pt idx="46">
                    <c:v>16</c:v>
                  </c:pt>
                  <c:pt idx="47">
                    <c:v>17</c:v>
                  </c:pt>
                  <c:pt idx="48">
                    <c:v>18</c:v>
                  </c:pt>
                  <c:pt idx="49">
                    <c:v>19</c:v>
                  </c:pt>
                  <c:pt idx="50">
                    <c:v>20</c:v>
                  </c:pt>
                  <c:pt idx="51">
                    <c:v>21</c:v>
                  </c:pt>
                  <c:pt idx="52">
                    <c:v>22</c:v>
                  </c:pt>
                  <c:pt idx="53">
                    <c:v>23</c:v>
                  </c:pt>
                  <c:pt idx="54">
                    <c:v>24</c:v>
                  </c:pt>
                  <c:pt idx="55">
                    <c:v>25</c:v>
                  </c:pt>
                  <c:pt idx="56">
                    <c:v>26</c:v>
                  </c:pt>
                  <c:pt idx="57">
                    <c:v>27</c:v>
                  </c:pt>
                  <c:pt idx="58">
                    <c:v>28</c:v>
                  </c:pt>
                  <c:pt idx="59">
                    <c:v>29</c:v>
                  </c:pt>
                  <c:pt idx="60">
                    <c:v>30</c:v>
                  </c:pt>
                </c:lvl>
              </c:multiLvlStrCache>
            </c:multiLvlStrRef>
          </c:cat>
          <c:val>
            <c:numRef>
              <c:f>[0]!portfolio</c:f>
              <c:numCache>
                <c:formatCode>"$"#,##0.00_);\("$"#,##0.00\)</c:formatCode>
                <c:ptCount val="61"/>
                <c:pt idx="0">
                  <c:v>100000</c:v>
                </c:pt>
                <c:pt idx="1">
                  <c:v>112000</c:v>
                </c:pt>
                <c:pt idx="2">
                  <c:v>124840</c:v>
                </c:pt>
                <c:pt idx="3">
                  <c:v>138578.80000000002</c:v>
                </c:pt>
                <c:pt idx="4">
                  <c:v>153279.31600000002</c:v>
                </c:pt>
                <c:pt idx="5">
                  <c:v>169008.86812000003</c:v>
                </c:pt>
                <c:pt idx="6">
                  <c:v>185839.48888840005</c:v>
                </c:pt>
                <c:pt idx="7">
                  <c:v>203848.25311058806</c:v>
                </c:pt>
                <c:pt idx="8">
                  <c:v>223117.63082832925</c:v>
                </c:pt>
                <c:pt idx="9">
                  <c:v>243735.86498631231</c:v>
                </c:pt>
                <c:pt idx="10">
                  <c:v>265797.37553535419</c:v>
                </c:pt>
                <c:pt idx="11">
                  <c:v>289403.19182282902</c:v>
                </c:pt>
                <c:pt idx="12">
                  <c:v>314661.41525042709</c:v>
                </c:pt>
                <c:pt idx="13">
                  <c:v>341687.714317957</c:v>
                </c:pt>
                <c:pt idx="14">
                  <c:v>370605.85432021401</c:v>
                </c:pt>
                <c:pt idx="15">
                  <c:v>401548.26412262901</c:v>
                </c:pt>
                <c:pt idx="16">
                  <c:v>434656.64261121309</c:v>
                </c:pt>
                <c:pt idx="17">
                  <c:v>470082.60759399802</c:v>
                </c:pt>
                <c:pt idx="18">
                  <c:v>507988.39012557792</c:v>
                </c:pt>
                <c:pt idx="19">
                  <c:v>548547.57743436843</c:v>
                </c:pt>
                <c:pt idx="20">
                  <c:v>591945.90785477427</c:v>
                </c:pt>
                <c:pt idx="21">
                  <c:v>638382.12140460848</c:v>
                </c:pt>
                <c:pt idx="22">
                  <c:v>688068.86990293115</c:v>
                </c:pt>
                <c:pt idx="23">
                  <c:v>741233.69079613639</c:v>
                </c:pt>
                <c:pt idx="24">
                  <c:v>798120.049151866</c:v>
                </c:pt>
                <c:pt idx="25">
                  <c:v>858988.45259249664</c:v>
                </c:pt>
                <c:pt idx="26">
                  <c:v>924117.64427397144</c:v>
                </c:pt>
                <c:pt idx="27">
                  <c:v>993805.87937314948</c:v>
                </c:pt>
                <c:pt idx="28">
                  <c:v>1068372.29092927</c:v>
                </c:pt>
                <c:pt idx="29">
                  <c:v>1148158.3512943189</c:v>
                </c:pt>
                <c:pt idx="30">
                  <c:v>1233529.4358849213</c:v>
                </c:pt>
                <c:pt idx="31">
                  <c:v>1213277.8671723837</c:v>
                </c:pt>
                <c:pt idx="32">
                  <c:v>1189476.7160654787</c:v>
                </c:pt>
                <c:pt idx="33">
                  <c:v>1161834.8723449109</c:v>
                </c:pt>
                <c:pt idx="34">
                  <c:v>1130039.9952870002</c:v>
                </c:pt>
                <c:pt idx="35">
                  <c:v>1093757.0104725948</c:v>
                </c:pt>
                <c:pt idx="36">
                  <c:v>1052626.501031491</c:v>
                </c:pt>
                <c:pt idx="37">
                  <c:v>1006262.9859260261</c:v>
                </c:pt>
                <c:pt idx="38">
                  <c:v>954253.07735962537</c:v>
                </c:pt>
                <c:pt idx="39">
                  <c:v>896153.50884195208</c:v>
                </c:pt>
                <c:pt idx="40">
                  <c:v>831489.02484938479</c:v>
                </c:pt>
                <c:pt idx="41">
                  <c:v>759750.12238510768</c:v>
                </c:pt>
                <c:pt idx="42">
                  <c:v>680390.63406425656</c:v>
                </c:pt>
                <c:pt idx="43">
                  <c:v>592825.14162318956</c:v>
                </c:pt>
                <c:pt idx="44">
                  <c:v>496426.20797473664</c:v>
                </c:pt>
                <c:pt idx="45">
                  <c:v>390521.41509965045</c:v>
                </c:pt>
                <c:pt idx="46">
                  <c:v>274390.19417464186</c:v>
                </c:pt>
                <c:pt idx="47">
                  <c:v>147260.433385243</c:v>
                </c:pt>
                <c:pt idx="48">
                  <c:v>8304.8478529537351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232-44B1-B4AB-1382A452D247}"/>
            </c:ext>
          </c:extLst>
        </c:ser>
        <c:ser>
          <c:idx val="7"/>
          <c:order val="6"/>
          <c:tx>
            <c:v>Portfolio- line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rgbClr val="860000"/>
              </a:solidFill>
              <a:ln w="9525">
                <a:gradFill flip="none" rotWithShape="1">
                  <a:gsLst>
                    <a:gs pos="0">
                      <a:srgbClr val="FF6600">
                        <a:alpha val="56000"/>
                      </a:srgbClr>
                    </a:gs>
                    <a:gs pos="100000">
                      <a:srgbClr val="FF0000">
                        <a:alpha val="58000"/>
                      </a:srgbClr>
                    </a:gs>
                  </a:gsLst>
                  <a:path path="circle">
                    <a:fillToRect l="50000" t="-80000" r="50000" b="180000"/>
                  </a:path>
                  <a:tileRect/>
                </a:gradFill>
              </a:ln>
              <a:effectLst/>
            </c:spPr>
          </c:marker>
          <c:cat>
            <c:multiLvlStrRef>
              <c:f>[0]!Years</c:f>
              <c:multiLvlStrCache>
                <c:ptCount val="61"/>
                <c:lvl>
                  <c:pt idx="0">
                    <c:v>Years Remaining to Save</c:v>
                  </c:pt>
                  <c:pt idx="30">
                    <c:v>Retirement</c:v>
                  </c:pt>
                </c:lvl>
                <c:lvl>
                  <c:pt idx="0">
                    <c:v>-30</c:v>
                  </c:pt>
                  <c:pt idx="1">
                    <c:v>-29</c:v>
                  </c:pt>
                  <c:pt idx="2">
                    <c:v>-28</c:v>
                  </c:pt>
                  <c:pt idx="3">
                    <c:v>-27</c:v>
                  </c:pt>
                  <c:pt idx="4">
                    <c:v>-26</c:v>
                  </c:pt>
                  <c:pt idx="5">
                    <c:v>-25</c:v>
                  </c:pt>
                  <c:pt idx="6">
                    <c:v>-24</c:v>
                  </c:pt>
                  <c:pt idx="7">
                    <c:v>-23</c:v>
                  </c:pt>
                  <c:pt idx="8">
                    <c:v>-22</c:v>
                  </c:pt>
                  <c:pt idx="9">
                    <c:v>-21</c:v>
                  </c:pt>
                  <c:pt idx="10">
                    <c:v>-20</c:v>
                  </c:pt>
                  <c:pt idx="11">
                    <c:v>-19</c:v>
                  </c:pt>
                  <c:pt idx="12">
                    <c:v>-18</c:v>
                  </c:pt>
                  <c:pt idx="13">
                    <c:v>-17</c:v>
                  </c:pt>
                  <c:pt idx="14">
                    <c:v>-16</c:v>
                  </c:pt>
                  <c:pt idx="15">
                    <c:v>-15</c:v>
                  </c:pt>
                  <c:pt idx="16">
                    <c:v>-14</c:v>
                  </c:pt>
                  <c:pt idx="17">
                    <c:v>-13</c:v>
                  </c:pt>
                  <c:pt idx="18">
                    <c:v>-12</c:v>
                  </c:pt>
                  <c:pt idx="19">
                    <c:v>-11</c:v>
                  </c:pt>
                  <c:pt idx="20">
                    <c:v>-10</c:v>
                  </c:pt>
                  <c:pt idx="21">
                    <c:v>-9</c:v>
                  </c:pt>
                  <c:pt idx="22">
                    <c:v>-8</c:v>
                  </c:pt>
                  <c:pt idx="23">
                    <c:v>-7</c:v>
                  </c:pt>
                  <c:pt idx="24">
                    <c:v>-6</c:v>
                  </c:pt>
                  <c:pt idx="25">
                    <c:v>-5</c:v>
                  </c:pt>
                  <c:pt idx="26">
                    <c:v>-4</c:v>
                  </c:pt>
                  <c:pt idx="27">
                    <c:v>-3</c:v>
                  </c:pt>
                  <c:pt idx="28">
                    <c:v>-2</c:v>
                  </c:pt>
                  <c:pt idx="29">
                    <c:v>-1</c:v>
                  </c:pt>
                  <c:pt idx="30">
                    <c:v>0</c:v>
                  </c:pt>
                  <c:pt idx="31">
                    <c:v>1</c:v>
                  </c:pt>
                  <c:pt idx="32">
                    <c:v>2</c:v>
                  </c:pt>
                  <c:pt idx="33">
                    <c:v>3</c:v>
                  </c:pt>
                  <c:pt idx="34">
                    <c:v>4</c:v>
                  </c:pt>
                  <c:pt idx="35">
                    <c:v>5</c:v>
                  </c:pt>
                  <c:pt idx="36">
                    <c:v>6</c:v>
                  </c:pt>
                  <c:pt idx="37">
                    <c:v>7</c:v>
                  </c:pt>
                  <c:pt idx="38">
                    <c:v>8</c:v>
                  </c:pt>
                  <c:pt idx="39">
                    <c:v>9</c:v>
                  </c:pt>
                  <c:pt idx="40">
                    <c:v>10</c:v>
                  </c:pt>
                  <c:pt idx="41">
                    <c:v>11</c:v>
                  </c:pt>
                  <c:pt idx="42">
                    <c:v>12</c:v>
                  </c:pt>
                  <c:pt idx="43">
                    <c:v>13</c:v>
                  </c:pt>
                  <c:pt idx="44">
                    <c:v>14</c:v>
                  </c:pt>
                  <c:pt idx="45">
                    <c:v>15</c:v>
                  </c:pt>
                  <c:pt idx="46">
                    <c:v>16</c:v>
                  </c:pt>
                  <c:pt idx="47">
                    <c:v>17</c:v>
                  </c:pt>
                  <c:pt idx="48">
                    <c:v>18</c:v>
                  </c:pt>
                  <c:pt idx="49">
                    <c:v>19</c:v>
                  </c:pt>
                  <c:pt idx="50">
                    <c:v>20</c:v>
                  </c:pt>
                  <c:pt idx="51">
                    <c:v>21</c:v>
                  </c:pt>
                  <c:pt idx="52">
                    <c:v>22</c:v>
                  </c:pt>
                  <c:pt idx="53">
                    <c:v>23</c:v>
                  </c:pt>
                  <c:pt idx="54">
                    <c:v>24</c:v>
                  </c:pt>
                  <c:pt idx="55">
                    <c:v>25</c:v>
                  </c:pt>
                  <c:pt idx="56">
                    <c:v>26</c:v>
                  </c:pt>
                  <c:pt idx="57">
                    <c:v>27</c:v>
                  </c:pt>
                  <c:pt idx="58">
                    <c:v>28</c:v>
                  </c:pt>
                  <c:pt idx="59">
                    <c:v>29</c:v>
                  </c:pt>
                  <c:pt idx="60">
                    <c:v>30</c:v>
                  </c:pt>
                </c:lvl>
              </c:multiLvlStrCache>
            </c:multiLvlStrRef>
          </c:cat>
          <c:val>
            <c:numRef>
              <c:f>[0]!portfolio_neg</c:f>
              <c:numCache>
                <c:formatCode>"$"#,##0_);\-"$"#,##0</c:formatCode>
                <c:ptCount val="6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-133984.02334951487</c:v>
                </c:pt>
                <c:pt idx="50">
                  <c:v>-279118.6719760329</c:v>
                </c:pt>
                <c:pt idx="51">
                  <c:v>-427156.01357508125</c:v>
                </c:pt>
                <c:pt idx="52">
                  <c:v>-578154.1020061106</c:v>
                </c:pt>
                <c:pt idx="53">
                  <c:v>-732172.15220576047</c:v>
                </c:pt>
                <c:pt idx="54">
                  <c:v>-889270.56340940343</c:v>
                </c:pt>
                <c:pt idx="55">
                  <c:v>-1049510.9428371191</c:v>
                </c:pt>
                <c:pt idx="56">
                  <c:v>-1212956.1298533892</c:v>
                </c:pt>
                <c:pt idx="57">
                  <c:v>-1379670.2206099848</c:v>
                </c:pt>
                <c:pt idx="58">
                  <c:v>-1549718.5931817123</c:v>
                </c:pt>
                <c:pt idx="59">
                  <c:v>-1723167.9332048744</c:v>
                </c:pt>
                <c:pt idx="60">
                  <c:v>-1900086.2600284996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232-44B1-B4AB-1382A452D247}"/>
            </c:ext>
          </c:extLst>
        </c:ser>
        <c:ser>
          <c:idx val="8"/>
          <c:order val="7"/>
          <c:tx>
            <c:v>Goal</c:v>
          </c:tx>
          <c:spPr>
            <a:ln w="15875" cap="rnd">
              <a:solidFill>
                <a:srgbClr val="33FF33">
                  <a:alpha val="86000"/>
                </a:srgbClr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multiLvlStrRef>
              <c:f>[0]!Years</c:f>
              <c:multiLvlStrCache>
                <c:ptCount val="61"/>
                <c:lvl>
                  <c:pt idx="0">
                    <c:v>Years Remaining to Save</c:v>
                  </c:pt>
                  <c:pt idx="30">
                    <c:v>Retirement</c:v>
                  </c:pt>
                </c:lvl>
                <c:lvl>
                  <c:pt idx="0">
                    <c:v>-30</c:v>
                  </c:pt>
                  <c:pt idx="1">
                    <c:v>-29</c:v>
                  </c:pt>
                  <c:pt idx="2">
                    <c:v>-28</c:v>
                  </c:pt>
                  <c:pt idx="3">
                    <c:v>-27</c:v>
                  </c:pt>
                  <c:pt idx="4">
                    <c:v>-26</c:v>
                  </c:pt>
                  <c:pt idx="5">
                    <c:v>-25</c:v>
                  </c:pt>
                  <c:pt idx="6">
                    <c:v>-24</c:v>
                  </c:pt>
                  <c:pt idx="7">
                    <c:v>-23</c:v>
                  </c:pt>
                  <c:pt idx="8">
                    <c:v>-22</c:v>
                  </c:pt>
                  <c:pt idx="9">
                    <c:v>-21</c:v>
                  </c:pt>
                  <c:pt idx="10">
                    <c:v>-20</c:v>
                  </c:pt>
                  <c:pt idx="11">
                    <c:v>-19</c:v>
                  </c:pt>
                  <c:pt idx="12">
                    <c:v>-18</c:v>
                  </c:pt>
                  <c:pt idx="13">
                    <c:v>-17</c:v>
                  </c:pt>
                  <c:pt idx="14">
                    <c:v>-16</c:v>
                  </c:pt>
                  <c:pt idx="15">
                    <c:v>-15</c:v>
                  </c:pt>
                  <c:pt idx="16">
                    <c:v>-14</c:v>
                  </c:pt>
                  <c:pt idx="17">
                    <c:v>-13</c:v>
                  </c:pt>
                  <c:pt idx="18">
                    <c:v>-12</c:v>
                  </c:pt>
                  <c:pt idx="19">
                    <c:v>-11</c:v>
                  </c:pt>
                  <c:pt idx="20">
                    <c:v>-10</c:v>
                  </c:pt>
                  <c:pt idx="21">
                    <c:v>-9</c:v>
                  </c:pt>
                  <c:pt idx="22">
                    <c:v>-8</c:v>
                  </c:pt>
                  <c:pt idx="23">
                    <c:v>-7</c:v>
                  </c:pt>
                  <c:pt idx="24">
                    <c:v>-6</c:v>
                  </c:pt>
                  <c:pt idx="25">
                    <c:v>-5</c:v>
                  </c:pt>
                  <c:pt idx="26">
                    <c:v>-4</c:v>
                  </c:pt>
                  <c:pt idx="27">
                    <c:v>-3</c:v>
                  </c:pt>
                  <c:pt idx="28">
                    <c:v>-2</c:v>
                  </c:pt>
                  <c:pt idx="29">
                    <c:v>-1</c:v>
                  </c:pt>
                  <c:pt idx="30">
                    <c:v>0</c:v>
                  </c:pt>
                  <c:pt idx="31">
                    <c:v>1</c:v>
                  </c:pt>
                  <c:pt idx="32">
                    <c:v>2</c:v>
                  </c:pt>
                  <c:pt idx="33">
                    <c:v>3</c:v>
                  </c:pt>
                  <c:pt idx="34">
                    <c:v>4</c:v>
                  </c:pt>
                  <c:pt idx="35">
                    <c:v>5</c:v>
                  </c:pt>
                  <c:pt idx="36">
                    <c:v>6</c:v>
                  </c:pt>
                  <c:pt idx="37">
                    <c:v>7</c:v>
                  </c:pt>
                  <c:pt idx="38">
                    <c:v>8</c:v>
                  </c:pt>
                  <c:pt idx="39">
                    <c:v>9</c:v>
                  </c:pt>
                  <c:pt idx="40">
                    <c:v>10</c:v>
                  </c:pt>
                  <c:pt idx="41">
                    <c:v>11</c:v>
                  </c:pt>
                  <c:pt idx="42">
                    <c:v>12</c:v>
                  </c:pt>
                  <c:pt idx="43">
                    <c:v>13</c:v>
                  </c:pt>
                  <c:pt idx="44">
                    <c:v>14</c:v>
                  </c:pt>
                  <c:pt idx="45">
                    <c:v>15</c:v>
                  </c:pt>
                  <c:pt idx="46">
                    <c:v>16</c:v>
                  </c:pt>
                  <c:pt idx="47">
                    <c:v>17</c:v>
                  </c:pt>
                  <c:pt idx="48">
                    <c:v>18</c:v>
                  </c:pt>
                  <c:pt idx="49">
                    <c:v>19</c:v>
                  </c:pt>
                  <c:pt idx="50">
                    <c:v>20</c:v>
                  </c:pt>
                  <c:pt idx="51">
                    <c:v>21</c:v>
                  </c:pt>
                  <c:pt idx="52">
                    <c:v>22</c:v>
                  </c:pt>
                  <c:pt idx="53">
                    <c:v>23</c:v>
                  </c:pt>
                  <c:pt idx="54">
                    <c:v>24</c:v>
                  </c:pt>
                  <c:pt idx="55">
                    <c:v>25</c:v>
                  </c:pt>
                  <c:pt idx="56">
                    <c:v>26</c:v>
                  </c:pt>
                  <c:pt idx="57">
                    <c:v>27</c:v>
                  </c:pt>
                  <c:pt idx="58">
                    <c:v>28</c:v>
                  </c:pt>
                  <c:pt idx="59">
                    <c:v>29</c:v>
                  </c:pt>
                  <c:pt idx="60">
                    <c:v>30</c:v>
                  </c:pt>
                </c:lvl>
              </c:multiLvlStrCache>
            </c:multiLvlStrRef>
          </c:cat>
          <c:val>
            <c:numRef>
              <c:f>[0]!whatuneed</c:f>
              <c:numCache>
                <c:formatCode>"$"#,##0.00_);\("$"#,##0.00\)</c:formatCode>
                <c:ptCount val="61"/>
                <c:pt idx="0">
                  <c:v>100000</c:v>
                </c:pt>
                <c:pt idx="1">
                  <c:v>116140.69315383144</c:v>
                </c:pt>
                <c:pt idx="2">
                  <c:v>133411.2348284311</c:v>
                </c:pt>
                <c:pt idx="3">
                  <c:v>151890.71442025271</c:v>
                </c:pt>
                <c:pt idx="4">
                  <c:v>171663.75758350184</c:v>
                </c:pt>
                <c:pt idx="5">
                  <c:v>192820.91376817841</c:v>
                </c:pt>
                <c:pt idx="6">
                  <c:v>215459.07088578233</c:v>
                </c:pt>
                <c:pt idx="7">
                  <c:v>239681.89900161856</c:v>
                </c:pt>
                <c:pt idx="8">
                  <c:v>265600.32508556329</c:v>
                </c:pt>
                <c:pt idx="9">
                  <c:v>293333.04099538422</c:v>
                </c:pt>
                <c:pt idx="10">
                  <c:v>323007.0470188926</c:v>
                </c:pt>
                <c:pt idx="11">
                  <c:v>354758.23346404656</c:v>
                </c:pt>
                <c:pt idx="12">
                  <c:v>388732.00296036131</c:v>
                </c:pt>
                <c:pt idx="13">
                  <c:v>425083.93632141809</c:v>
                </c:pt>
                <c:pt idx="14">
                  <c:v>463980.50501774886</c:v>
                </c:pt>
                <c:pt idx="15">
                  <c:v>505599.83352282277</c:v>
                </c:pt>
                <c:pt idx="16">
                  <c:v>550132.51502325176</c:v>
                </c:pt>
                <c:pt idx="17">
                  <c:v>597782.48422871088</c:v>
                </c:pt>
                <c:pt idx="18">
                  <c:v>648767.95127855206</c:v>
                </c:pt>
                <c:pt idx="19">
                  <c:v>703322.40102188219</c:v>
                </c:pt>
                <c:pt idx="20">
                  <c:v>761695.66224724543</c:v>
                </c:pt>
                <c:pt idx="21">
                  <c:v>824155.0517583841</c:v>
                </c:pt>
                <c:pt idx="22">
                  <c:v>890986.59853530244</c:v>
                </c:pt>
                <c:pt idx="23">
                  <c:v>962496.35358660505</c:v>
                </c:pt>
                <c:pt idx="24">
                  <c:v>1039011.7914914988</c:v>
                </c:pt>
                <c:pt idx="25">
                  <c:v>1120883.3100497352</c:v>
                </c:pt>
                <c:pt idx="26">
                  <c:v>1208485.8349070481</c:v>
                </c:pt>
                <c:pt idx="27">
                  <c:v>1302220.536504373</c:v>
                </c:pt>
                <c:pt idx="28">
                  <c:v>1402516.6672135105</c:v>
                </c:pt>
                <c:pt idx="29">
                  <c:v>1509833.5270722876</c:v>
                </c:pt>
                <c:pt idx="30">
                  <c:v>1624662.5671211793</c:v>
                </c:pt>
                <c:pt idx="31">
                  <c:v>1631790.3175951797</c:v>
                </c:pt>
                <c:pt idx="32">
                  <c:v>1637285.0380178704</c:v>
                </c:pt>
                <c:pt idx="33">
                  <c:v>1640989.7768339701</c:v>
                </c:pt>
                <c:pt idx="34">
                  <c:v>1642735.7430902936</c:v>
                </c:pt>
                <c:pt idx="35">
                  <c:v>1642341.4606221188</c:v>
                </c:pt>
                <c:pt idx="36">
                  <c:v>1639611.8626914818</c:v>
                </c:pt>
                <c:pt idx="37">
                  <c:v>1634337.3229022166</c:v>
                </c:pt>
                <c:pt idx="38">
                  <c:v>1626292.6179241491</c:v>
                </c:pt>
                <c:pt idx="39">
                  <c:v>1615235.8172459926</c:v>
                </c:pt>
                <c:pt idx="40">
                  <c:v>1600907.094841708</c:v>
                </c:pt>
                <c:pt idx="41">
                  <c:v>1583027.4572768935</c:v>
                </c:pt>
                <c:pt idx="42">
                  <c:v>1561297.3823984675</c:v>
                </c:pt>
                <c:pt idx="43">
                  <c:v>1535395.3623407956</c:v>
                </c:pt>
                <c:pt idx="44">
                  <c:v>1504976.344142575</c:v>
                </c:pt>
                <c:pt idx="45">
                  <c:v>1469670.0607992376</c:v>
                </c:pt>
                <c:pt idx="46">
                  <c:v>1429079.2450732002</c:v>
                </c:pt>
                <c:pt idx="47">
                  <c:v>1382777.7178467005</c:v>
                </c:pt>
                <c:pt idx="48">
                  <c:v>1330308.3422267132</c:v>
                </c:pt>
                <c:pt idx="49">
                  <c:v>1271180.8339959418</c:v>
                </c:pt>
                <c:pt idx="50">
                  <c:v>1204869.4183452835</c:v>
                </c:pt>
                <c:pt idx="51">
                  <c:v>1130810.3221184716</c:v>
                </c:pt>
                <c:pt idx="52">
                  <c:v>1048399.0900455633</c:v>
                </c:pt>
                <c:pt idx="53">
                  <c:v>956987.71263512736</c:v>
                </c:pt>
                <c:pt idx="54">
                  <c:v>855881.55253168847</c:v>
                </c:pt>
                <c:pt idx="55">
                  <c:v>744336.05522125086</c:v>
                </c:pt>
                <c:pt idx="56">
                  <c:v>621553.22897932958</c:v>
                </c:pt>
                <c:pt idx="57">
                  <c:v>486677.8778983255</c:v>
                </c:pt>
                <c:pt idx="58">
                  <c:v>338793.57069945993</c:v>
                </c:pt>
                <c:pt idx="59">
                  <c:v>176918.32682363884</c:v>
                </c:pt>
                <c:pt idx="60">
                  <c:v>1.4605175238102676E-8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232-44B1-B4AB-1382A452D2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6844864"/>
        <c:axId val="546843232"/>
      </c:lineChart>
      <c:catAx>
        <c:axId val="546844864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rgbClr val="03C59B">
                  <a:alpha val="3000"/>
                </a:srgb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0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chemeClr val="bg1"/>
                    </a:solidFill>
                  </a:rPr>
                  <a:t>Years To/After</a:t>
                </a:r>
                <a:r>
                  <a:rPr lang="en-US" sz="1200" baseline="0">
                    <a:solidFill>
                      <a:schemeClr val="bg1"/>
                    </a:solidFill>
                  </a:rPr>
                  <a:t> Financial Freedom</a:t>
                </a:r>
                <a:endParaRPr lang="en-US" sz="1200">
                  <a:solidFill>
                    <a:schemeClr val="bg1"/>
                  </a:solidFill>
                </a:endParaRPr>
              </a:p>
            </c:rich>
          </c:tx>
          <c:layout>
            <c:manualLayout>
              <c:xMode val="edge"/>
              <c:yMode val="edge"/>
              <c:x val="0.27791159092553769"/>
              <c:y val="0.910079251484673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0"/>
            <a:lstStyle/>
            <a:p>
              <a:pPr>
                <a:defRPr sz="12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;[Red]\-0" sourceLinked="0"/>
        <c:majorTickMark val="cross"/>
        <c:minorTickMark val="none"/>
        <c:tickLblPos val="nextTo"/>
        <c:spPr>
          <a:noFill/>
          <a:ln w="15875" cap="rnd" cmpd="sng" algn="ctr">
            <a:solidFill>
              <a:schemeClr val="bg1">
                <a:alpha val="78000"/>
              </a:schemeClr>
            </a:solidFill>
            <a:prstDash val="solid"/>
            <a:round/>
            <a:headEnd type="diamond"/>
            <a:tailEnd w="med" len="lg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1" i="0" u="none" strike="noStrike" kern="1200" cap="none" normalizeH="0" baseline="0">
                <a:solidFill>
                  <a:schemeClr val="bg1"/>
                </a:solidFill>
                <a:effectLst>
                  <a:glow rad="241300">
                    <a:schemeClr val="accent6">
                      <a:lumMod val="50000"/>
                      <a:alpha val="14000"/>
                    </a:schemeClr>
                  </a:glow>
                  <a:outerShdw blurRad="50800" dist="38100" dir="8100000" algn="tr" rotWithShape="0">
                    <a:prstClr val="black"/>
                  </a:outerShdw>
                </a:effectLst>
                <a:latin typeface="+mj-lt"/>
                <a:ea typeface="Roboto" panose="02000000000000000000" pitchFamily="2" charset="0"/>
                <a:cs typeface="+mn-cs"/>
              </a:defRPr>
            </a:pPr>
            <a:endParaRPr lang="en-US"/>
          </a:p>
        </c:txPr>
        <c:crossAx val="546843232"/>
        <c:crossesAt val="0"/>
        <c:auto val="1"/>
        <c:lblAlgn val="ctr"/>
        <c:lblOffset val="0"/>
        <c:tickLblSkip val="1"/>
        <c:tickMarkSkip val="8"/>
        <c:noMultiLvlLbl val="1"/>
      </c:catAx>
      <c:valAx>
        <c:axId val="546843232"/>
        <c:scaling>
          <c:orientation val="minMax"/>
        </c:scaling>
        <c:delete val="0"/>
        <c:axPos val="r"/>
        <c:majorGridlines>
          <c:spPr>
            <a:ln w="0" cap="flat" cmpd="sng" algn="ctr">
              <a:solidFill>
                <a:srgbClr val="42B3C2"/>
              </a:solidFill>
              <a:prstDash val="solid"/>
              <a:round/>
            </a:ln>
            <a:effectLst/>
          </c:spPr>
        </c:majorGridlines>
        <c:numFmt formatCode="&quot;$&quot;#,##0;[Red]&quot;$&quot;#,##0" sourceLinked="0"/>
        <c:majorTickMark val="cross"/>
        <c:minorTickMark val="none"/>
        <c:tickLblPos val="nextTo"/>
        <c:spPr>
          <a:noFill/>
          <a:ln w="15875">
            <a:solidFill>
              <a:schemeClr val="bg1">
                <a:alpha val="61000"/>
              </a:schemeClr>
            </a:solidFill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1050" b="0" i="0" u="none" strike="noStrike" kern="2700" baseline="0">
                <a:solidFill>
                  <a:schemeClr val="bg1"/>
                </a:solidFill>
                <a:effectLst>
                  <a:outerShdw blurRad="495300" dist="38100" algn="l" rotWithShape="0">
                    <a:prstClr val="black"/>
                  </a:outerShdw>
                </a:effectLst>
                <a:latin typeface="+mn-lt"/>
                <a:ea typeface="Roboto" panose="02000000000000000000" pitchFamily="2" charset="0"/>
                <a:cs typeface="+mn-cs"/>
              </a:defRPr>
            </a:pPr>
            <a:endParaRPr lang="en-US"/>
          </a:p>
        </c:txPr>
        <c:crossAx val="546844864"/>
        <c:crosses val="max"/>
        <c:crossBetween val="midCat"/>
      </c:valAx>
      <c:valAx>
        <c:axId val="546845408"/>
        <c:scaling>
          <c:orientation val="minMax"/>
        </c:scaling>
        <c:delete val="0"/>
        <c:axPos val="l"/>
        <c:majorGridlines>
          <c:spPr>
            <a:ln w="12700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28575" cmpd="tri">
            <a:solidFill>
              <a:srgbClr val="85FFF9">
                <a:alpha val="92000"/>
              </a:srgbClr>
            </a:solidFill>
            <a:prstDash val="sysDot"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noFill/>
                <a:latin typeface="Calibri Body"/>
                <a:ea typeface="+mn-ea"/>
                <a:cs typeface="+mn-cs"/>
              </a:defRPr>
            </a:pPr>
            <a:endParaRPr lang="en-US"/>
          </a:p>
        </c:txPr>
        <c:crossAx val="546846496"/>
        <c:crossesAt val="50"/>
        <c:crossBetween val="midCat"/>
      </c:valAx>
      <c:catAx>
        <c:axId val="54684649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15875" cap="flat" cmpd="sng" algn="ctr">
            <a:noFill/>
            <a:round/>
          </a:ln>
          <a:effectLst/>
        </c:spPr>
        <c:txPr>
          <a:bodyPr rot="60000" spcFirstLastPara="1" vertOverflow="ellipsis" wrap="square" anchor="t" anchorCtr="0"/>
          <a:lstStyle/>
          <a:p>
            <a:pPr>
              <a:defRPr sz="300" b="0" i="0" u="none" strike="noStrike" kern="1200" baseline="0">
                <a:noFill/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6845408"/>
        <c:crossesAt val="0"/>
        <c:auto val="1"/>
        <c:lblAlgn val="ctr"/>
        <c:lblOffset val="0"/>
        <c:tickMarkSkip val="1"/>
        <c:noMultiLvlLbl val="1"/>
      </c:catAx>
      <c:spPr>
        <a:gradFill>
          <a:gsLst>
            <a:gs pos="100000">
              <a:srgbClr val="29595F">
                <a:lumMod val="34000"/>
                <a:alpha val="76000"/>
              </a:srgbClr>
            </a:gs>
            <a:gs pos="0">
              <a:srgbClr val="0D6F6D">
                <a:lumMod val="56000"/>
                <a:alpha val="58000"/>
              </a:srgbClr>
            </a:gs>
          </a:gsLst>
          <a:lin ang="5400000" scaled="1"/>
        </a:gradFill>
        <a:ln>
          <a:noFill/>
        </a:ln>
        <a:effectLst/>
      </c:spPr>
    </c:plotArea>
    <c:legend>
      <c:legendPos val="r"/>
      <c:legendEntry>
        <c:idx val="0"/>
        <c:delete val="1"/>
      </c:legendEntry>
      <c:legendEntry>
        <c:idx val="2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8.4364414052429088E-2"/>
          <c:y val="1.4069377077544678E-2"/>
          <c:w val="0.76644037829154077"/>
          <c:h val="7.61111807548246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31000">
          <a:srgbClr val="00698E">
            <a:alpha val="90000"/>
            <a:lumMod val="80000"/>
          </a:srgbClr>
        </a:gs>
        <a:gs pos="100000">
          <a:srgbClr val="146974">
            <a:lumMod val="71000"/>
          </a:srgbClr>
        </a:gs>
        <a:gs pos="73000">
          <a:srgbClr val="146974">
            <a:lumMod val="45000"/>
          </a:srgbClr>
        </a:gs>
        <a:gs pos="0">
          <a:srgbClr val="395E63"/>
        </a:gs>
      </a:gsLst>
      <a:lin ang="5400000" scaled="1"/>
    </a:gradFill>
    <a:ln w="3175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4408168236411057E-2"/>
          <c:y val="0.11076280070586582"/>
          <c:w val="0.75038938718513348"/>
          <c:h val="0.72729444275309707"/>
        </c:manualLayout>
      </c:layout>
      <c:areaChart>
        <c:grouping val="standard"/>
        <c:varyColors val="0"/>
        <c:ser>
          <c:idx val="4"/>
          <c:order val="0"/>
          <c:tx>
            <c:v>Goal</c:v>
          </c:tx>
          <c:spPr>
            <a:gradFill flip="none" rotWithShape="1">
              <a:gsLst>
                <a:gs pos="70795">
                  <a:srgbClr val="72E20C">
                    <a:alpha val="40000"/>
                  </a:srgbClr>
                </a:gs>
                <a:gs pos="52201">
                  <a:srgbClr val="85E70E">
                    <a:alpha val="19000"/>
                  </a:srgbClr>
                </a:gs>
                <a:gs pos="100000">
                  <a:srgbClr val="53DA08">
                    <a:alpha val="30000"/>
                  </a:srgbClr>
                </a:gs>
                <a:gs pos="40000">
                  <a:srgbClr val="96EB10">
                    <a:alpha val="38000"/>
                  </a:srgbClr>
                </a:gs>
                <a:gs pos="20000">
                  <a:srgbClr val="0EFC4C">
                    <a:alpha val="29804"/>
                  </a:srgbClr>
                </a:gs>
              </a:gsLst>
              <a:path path="circle">
                <a:fillToRect l="100000" t="100000"/>
              </a:path>
              <a:tileRect r="-100000" b="-100000"/>
            </a:gradFill>
            <a:ln w="15875">
              <a:noFill/>
              <a:prstDash val="dash"/>
            </a:ln>
            <a:effectLst>
              <a:innerShdw blurRad="63500" dist="50800" dir="19560000">
                <a:schemeClr val="accent6">
                  <a:lumMod val="50000"/>
                </a:schemeClr>
              </a:innerShdw>
            </a:effectLst>
          </c:spPr>
          <c:val>
            <c:numRef>
              <c:f>[0]!whatuneed</c:f>
              <c:numCache>
                <c:formatCode>"$"#,##0.00_);\("$"#,##0.00\)</c:formatCode>
                <c:ptCount val="61"/>
                <c:pt idx="0">
                  <c:v>100000</c:v>
                </c:pt>
                <c:pt idx="1">
                  <c:v>116140.69315383144</c:v>
                </c:pt>
                <c:pt idx="2">
                  <c:v>133411.2348284311</c:v>
                </c:pt>
                <c:pt idx="3">
                  <c:v>151890.71442025271</c:v>
                </c:pt>
                <c:pt idx="4">
                  <c:v>171663.75758350184</c:v>
                </c:pt>
                <c:pt idx="5">
                  <c:v>192820.91376817841</c:v>
                </c:pt>
                <c:pt idx="6">
                  <c:v>215459.07088578233</c:v>
                </c:pt>
                <c:pt idx="7">
                  <c:v>239681.89900161856</c:v>
                </c:pt>
                <c:pt idx="8">
                  <c:v>265600.32508556329</c:v>
                </c:pt>
                <c:pt idx="9">
                  <c:v>293333.04099538422</c:v>
                </c:pt>
                <c:pt idx="10">
                  <c:v>323007.0470188926</c:v>
                </c:pt>
                <c:pt idx="11">
                  <c:v>354758.23346404656</c:v>
                </c:pt>
                <c:pt idx="12">
                  <c:v>388732.00296036131</c:v>
                </c:pt>
                <c:pt idx="13">
                  <c:v>425083.93632141809</c:v>
                </c:pt>
                <c:pt idx="14">
                  <c:v>463980.50501774886</c:v>
                </c:pt>
                <c:pt idx="15">
                  <c:v>505599.83352282277</c:v>
                </c:pt>
                <c:pt idx="16">
                  <c:v>550132.51502325176</c:v>
                </c:pt>
                <c:pt idx="17">
                  <c:v>597782.48422871088</c:v>
                </c:pt>
                <c:pt idx="18">
                  <c:v>648767.95127855206</c:v>
                </c:pt>
                <c:pt idx="19">
                  <c:v>703322.40102188219</c:v>
                </c:pt>
                <c:pt idx="20">
                  <c:v>761695.66224724543</c:v>
                </c:pt>
                <c:pt idx="21">
                  <c:v>824155.0517583841</c:v>
                </c:pt>
                <c:pt idx="22">
                  <c:v>890986.59853530244</c:v>
                </c:pt>
                <c:pt idx="23">
                  <c:v>962496.35358660505</c:v>
                </c:pt>
                <c:pt idx="24">
                  <c:v>1039011.7914914988</c:v>
                </c:pt>
                <c:pt idx="25">
                  <c:v>1120883.3100497352</c:v>
                </c:pt>
                <c:pt idx="26">
                  <c:v>1208485.8349070481</c:v>
                </c:pt>
                <c:pt idx="27">
                  <c:v>1302220.536504373</c:v>
                </c:pt>
                <c:pt idx="28">
                  <c:v>1402516.6672135105</c:v>
                </c:pt>
                <c:pt idx="29">
                  <c:v>1509833.5270722876</c:v>
                </c:pt>
                <c:pt idx="30">
                  <c:v>1624662.5671211793</c:v>
                </c:pt>
                <c:pt idx="31">
                  <c:v>1631790.3175951797</c:v>
                </c:pt>
                <c:pt idx="32">
                  <c:v>1637285.0380178704</c:v>
                </c:pt>
                <c:pt idx="33">
                  <c:v>1640989.7768339701</c:v>
                </c:pt>
                <c:pt idx="34">
                  <c:v>1642735.7430902936</c:v>
                </c:pt>
                <c:pt idx="35">
                  <c:v>1642341.4606221188</c:v>
                </c:pt>
                <c:pt idx="36">
                  <c:v>1639611.8626914818</c:v>
                </c:pt>
                <c:pt idx="37">
                  <c:v>1634337.3229022166</c:v>
                </c:pt>
                <c:pt idx="38">
                  <c:v>1626292.6179241491</c:v>
                </c:pt>
                <c:pt idx="39">
                  <c:v>1615235.8172459926</c:v>
                </c:pt>
                <c:pt idx="40">
                  <c:v>1600907.094841708</c:v>
                </c:pt>
                <c:pt idx="41">
                  <c:v>1583027.4572768935</c:v>
                </c:pt>
                <c:pt idx="42">
                  <c:v>1561297.3823984675</c:v>
                </c:pt>
                <c:pt idx="43">
                  <c:v>1535395.3623407956</c:v>
                </c:pt>
                <c:pt idx="44">
                  <c:v>1504976.344142575</c:v>
                </c:pt>
                <c:pt idx="45">
                  <c:v>1469670.0607992376</c:v>
                </c:pt>
                <c:pt idx="46">
                  <c:v>1429079.2450732002</c:v>
                </c:pt>
                <c:pt idx="47">
                  <c:v>1382777.7178467005</c:v>
                </c:pt>
                <c:pt idx="48">
                  <c:v>1330308.3422267132</c:v>
                </c:pt>
                <c:pt idx="49">
                  <c:v>1271180.8339959418</c:v>
                </c:pt>
                <c:pt idx="50">
                  <c:v>1204869.4183452835</c:v>
                </c:pt>
                <c:pt idx="51">
                  <c:v>1130810.3221184716</c:v>
                </c:pt>
                <c:pt idx="52">
                  <c:v>1048399.0900455633</c:v>
                </c:pt>
                <c:pt idx="53">
                  <c:v>956987.71263512736</c:v>
                </c:pt>
                <c:pt idx="54">
                  <c:v>855881.55253168847</c:v>
                </c:pt>
                <c:pt idx="55">
                  <c:v>744336.05522125086</c:v>
                </c:pt>
                <c:pt idx="56">
                  <c:v>621553.22897932958</c:v>
                </c:pt>
                <c:pt idx="57">
                  <c:v>486677.8778983255</c:v>
                </c:pt>
                <c:pt idx="58">
                  <c:v>338793.57069945993</c:v>
                </c:pt>
                <c:pt idx="59">
                  <c:v>176918.32682363884</c:v>
                </c:pt>
                <c:pt idx="60">
                  <c:v>1.4605175238102676E-8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E2-47B3-A2D9-55E074784B10}"/>
            </c:ext>
          </c:extLst>
        </c:ser>
        <c:ser>
          <c:idx val="0"/>
          <c:order val="3"/>
          <c:tx>
            <c:v> Savings</c:v>
          </c:tx>
          <c:spPr>
            <a:gradFill>
              <a:gsLst>
                <a:gs pos="100000">
                  <a:srgbClr val="0E6C6A"/>
                </a:gs>
                <a:gs pos="31000">
                  <a:srgbClr val="087EA8">
                    <a:alpha val="96000"/>
                  </a:srgbClr>
                </a:gs>
                <a:gs pos="54000">
                  <a:srgbClr val="4BC7FF">
                    <a:alpha val="76000"/>
                  </a:srgbClr>
                </a:gs>
                <a:gs pos="0">
                  <a:srgbClr val="006192">
                    <a:alpha val="43922"/>
                  </a:srgbClr>
                </a:gs>
              </a:gsLst>
              <a:lin ang="5400000" scaled="1"/>
            </a:gradFill>
            <a:ln>
              <a:solidFill>
                <a:srgbClr val="6DFFF8"/>
              </a:solidFill>
            </a:ln>
            <a:effectLst/>
          </c:spPr>
          <c:cat>
            <c:strRef>
              <c:f>[0]!years_chart</c:f>
              <c:strCache>
                <c:ptCount val="61"/>
                <c:pt idx="0">
                  <c:v>30</c:v>
                </c:pt>
                <c:pt idx="7">
                  <c:v>23</c:v>
                </c:pt>
                <c:pt idx="15">
                  <c:v>15</c:v>
                </c:pt>
                <c:pt idx="22">
                  <c:v>8</c:v>
                </c:pt>
                <c:pt idx="30">
                  <c:v>0</c:v>
                </c:pt>
                <c:pt idx="38">
                  <c:v>8</c:v>
                </c:pt>
                <c:pt idx="45">
                  <c:v>15</c:v>
                </c:pt>
                <c:pt idx="53">
                  <c:v>23</c:v>
                </c:pt>
                <c:pt idx="60">
                  <c:v>30</c:v>
                </c:pt>
              </c:strCache>
            </c:strRef>
          </c:cat>
          <c:val>
            <c:numRef>
              <c:f>[0]!portfolio</c:f>
              <c:numCache>
                <c:formatCode>"$"#,##0.00_);\("$"#,##0.00\)</c:formatCode>
                <c:ptCount val="61"/>
                <c:pt idx="0">
                  <c:v>100000</c:v>
                </c:pt>
                <c:pt idx="1">
                  <c:v>112000</c:v>
                </c:pt>
                <c:pt idx="2">
                  <c:v>124840</c:v>
                </c:pt>
                <c:pt idx="3">
                  <c:v>138578.80000000002</c:v>
                </c:pt>
                <c:pt idx="4">
                  <c:v>153279.31600000002</c:v>
                </c:pt>
                <c:pt idx="5">
                  <c:v>169008.86812000003</c:v>
                </c:pt>
                <c:pt idx="6">
                  <c:v>185839.48888840005</c:v>
                </c:pt>
                <c:pt idx="7">
                  <c:v>203848.25311058806</c:v>
                </c:pt>
                <c:pt idx="8">
                  <c:v>223117.63082832925</c:v>
                </c:pt>
                <c:pt idx="9">
                  <c:v>243735.86498631231</c:v>
                </c:pt>
                <c:pt idx="10">
                  <c:v>265797.37553535419</c:v>
                </c:pt>
                <c:pt idx="11">
                  <c:v>289403.19182282902</c:v>
                </c:pt>
                <c:pt idx="12">
                  <c:v>314661.41525042709</c:v>
                </c:pt>
                <c:pt idx="13">
                  <c:v>341687.714317957</c:v>
                </c:pt>
                <c:pt idx="14">
                  <c:v>370605.85432021401</c:v>
                </c:pt>
                <c:pt idx="15">
                  <c:v>401548.26412262901</c:v>
                </c:pt>
                <c:pt idx="16">
                  <c:v>434656.64261121309</c:v>
                </c:pt>
                <c:pt idx="17">
                  <c:v>470082.60759399802</c:v>
                </c:pt>
                <c:pt idx="18">
                  <c:v>507988.39012557792</c:v>
                </c:pt>
                <c:pt idx="19">
                  <c:v>548547.57743436843</c:v>
                </c:pt>
                <c:pt idx="20">
                  <c:v>591945.90785477427</c:v>
                </c:pt>
                <c:pt idx="21">
                  <c:v>638382.12140460848</c:v>
                </c:pt>
                <c:pt idx="22">
                  <c:v>688068.86990293115</c:v>
                </c:pt>
                <c:pt idx="23">
                  <c:v>741233.69079613639</c:v>
                </c:pt>
                <c:pt idx="24">
                  <c:v>798120.049151866</c:v>
                </c:pt>
                <c:pt idx="25">
                  <c:v>858988.45259249664</c:v>
                </c:pt>
                <c:pt idx="26">
                  <c:v>924117.64427397144</c:v>
                </c:pt>
                <c:pt idx="27">
                  <c:v>993805.87937314948</c:v>
                </c:pt>
                <c:pt idx="28">
                  <c:v>1068372.29092927</c:v>
                </c:pt>
                <c:pt idx="29">
                  <c:v>1148158.3512943189</c:v>
                </c:pt>
                <c:pt idx="30">
                  <c:v>1233529.4358849213</c:v>
                </c:pt>
                <c:pt idx="31">
                  <c:v>1213277.8671723837</c:v>
                </c:pt>
                <c:pt idx="32">
                  <c:v>1189476.7160654787</c:v>
                </c:pt>
                <c:pt idx="33">
                  <c:v>1161834.8723449109</c:v>
                </c:pt>
                <c:pt idx="34">
                  <c:v>1130039.9952870002</c:v>
                </c:pt>
                <c:pt idx="35">
                  <c:v>1093757.0104725948</c:v>
                </c:pt>
                <c:pt idx="36">
                  <c:v>1052626.501031491</c:v>
                </c:pt>
                <c:pt idx="37">
                  <c:v>1006262.9859260261</c:v>
                </c:pt>
                <c:pt idx="38">
                  <c:v>954253.07735962537</c:v>
                </c:pt>
                <c:pt idx="39">
                  <c:v>896153.50884195208</c:v>
                </c:pt>
                <c:pt idx="40">
                  <c:v>831489.02484938479</c:v>
                </c:pt>
                <c:pt idx="41">
                  <c:v>759750.12238510768</c:v>
                </c:pt>
                <c:pt idx="42">
                  <c:v>680390.63406425656</c:v>
                </c:pt>
                <c:pt idx="43">
                  <c:v>592825.14162318956</c:v>
                </c:pt>
                <c:pt idx="44">
                  <c:v>496426.20797473664</c:v>
                </c:pt>
                <c:pt idx="45">
                  <c:v>390521.41509965045</c:v>
                </c:pt>
                <c:pt idx="46">
                  <c:v>274390.19417464186</c:v>
                </c:pt>
                <c:pt idx="47">
                  <c:v>147260.433385243</c:v>
                </c:pt>
                <c:pt idx="48">
                  <c:v>8304.8478529537351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E2-47B3-A2D9-55E074784B10}"/>
            </c:ext>
          </c:extLst>
        </c:ser>
        <c:ser>
          <c:idx val="5"/>
          <c:order val="4"/>
          <c:tx>
            <c:strRef>
              <c:f>'Annual Breakdown'!$L$3</c:f>
              <c:strCache>
                <c:ptCount val="1"/>
                <c:pt idx="0">
                  <c:v>Portfolio -</c:v>
                </c:pt>
              </c:strCache>
            </c:strRef>
          </c:tx>
          <c:spPr>
            <a:gradFill>
              <a:gsLst>
                <a:gs pos="100000">
                  <a:srgbClr val="E93605">
                    <a:alpha val="87000"/>
                  </a:srgbClr>
                </a:gs>
                <a:gs pos="0">
                  <a:srgbClr val="FF3701">
                    <a:alpha val="23000"/>
                  </a:srgbClr>
                </a:gs>
              </a:gsLst>
              <a:lin ang="5400000" scaled="1"/>
            </a:gradFill>
            <a:ln w="22225">
              <a:solidFill>
                <a:srgbClr val="FF0000"/>
              </a:solidFill>
            </a:ln>
            <a:effectLst/>
          </c:spPr>
          <c:val>
            <c:numRef>
              <c:f>[0]!portfolio_neg</c:f>
              <c:numCache>
                <c:formatCode>"$"#,##0_);\-"$"#,##0</c:formatCode>
                <c:ptCount val="6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-133984.02334951487</c:v>
                </c:pt>
                <c:pt idx="50">
                  <c:v>-279118.6719760329</c:v>
                </c:pt>
                <c:pt idx="51">
                  <c:v>-427156.01357508125</c:v>
                </c:pt>
                <c:pt idx="52">
                  <c:v>-578154.1020061106</c:v>
                </c:pt>
                <c:pt idx="53">
                  <c:v>-732172.15220576047</c:v>
                </c:pt>
                <c:pt idx="54">
                  <c:v>-889270.56340940343</c:v>
                </c:pt>
                <c:pt idx="55">
                  <c:v>-1049510.9428371191</c:v>
                </c:pt>
                <c:pt idx="56">
                  <c:v>-1212956.1298533892</c:v>
                </c:pt>
                <c:pt idx="57">
                  <c:v>-1379670.2206099848</c:v>
                </c:pt>
                <c:pt idx="58">
                  <c:v>-1549718.5931817123</c:v>
                </c:pt>
                <c:pt idx="59">
                  <c:v>-1723167.9332048744</c:v>
                </c:pt>
                <c:pt idx="60">
                  <c:v>-1900086.2600284996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E2-47B3-A2D9-55E074784B10}"/>
            </c:ext>
          </c:extLst>
        </c:ser>
        <c:ser>
          <c:idx val="1"/>
          <c:order val="8"/>
          <c:tx>
            <c:strRef>
              <c:f>'Annual Breakdown'!$H$3</c:f>
              <c:strCache>
                <c:ptCount val="1"/>
                <c:pt idx="0">
                  <c:v>Income Withdrawal</c:v>
                </c:pt>
              </c:strCache>
            </c:strRef>
          </c:tx>
          <c:spPr>
            <a:gradFill>
              <a:gsLst>
                <a:gs pos="42000">
                  <a:srgbClr val="FFC000">
                    <a:lumMod val="79000"/>
                    <a:lumOff val="21000"/>
                    <a:alpha val="74000"/>
                  </a:srgbClr>
                </a:gs>
                <a:gs pos="100000">
                  <a:srgbClr val="E8CD02">
                    <a:alpha val="82000"/>
                    <a:lumMod val="62000"/>
                  </a:srgbClr>
                </a:gs>
                <a:gs pos="1000">
                  <a:srgbClr val="FFC000">
                    <a:alpha val="88000"/>
                    <a:lumMod val="77000"/>
                  </a:srgbClr>
                </a:gs>
              </a:gsLst>
              <a:lin ang="5400000" scaled="1"/>
            </a:gradFill>
            <a:ln w="9525" cap="sq" cmpd="sng">
              <a:solidFill>
                <a:srgbClr val="FFC000"/>
              </a:solidFill>
              <a:prstDash val="solid"/>
            </a:ln>
            <a:effectLst/>
          </c:spPr>
          <c:cat>
            <c:strRef>
              <c:f>[0]!years_chart</c:f>
              <c:strCache>
                <c:ptCount val="61"/>
                <c:pt idx="0">
                  <c:v>30</c:v>
                </c:pt>
                <c:pt idx="7">
                  <c:v>23</c:v>
                </c:pt>
                <c:pt idx="15">
                  <c:v>15</c:v>
                </c:pt>
                <c:pt idx="22">
                  <c:v>8</c:v>
                </c:pt>
                <c:pt idx="30">
                  <c:v>0</c:v>
                </c:pt>
                <c:pt idx="38">
                  <c:v>8</c:v>
                </c:pt>
                <c:pt idx="45">
                  <c:v>15</c:v>
                </c:pt>
                <c:pt idx="53">
                  <c:v>23</c:v>
                </c:pt>
                <c:pt idx="60">
                  <c:v>30</c:v>
                </c:pt>
              </c:strCache>
            </c:strRef>
          </c:cat>
          <c:val>
            <c:numRef>
              <c:f>[0]!income_withdrawal</c:f>
              <c:numCache>
                <c:formatCode>"$"#,##0_);\("$"#,##0\);"-"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99624.887125684443</c:v>
                </c:pt>
                <c:pt idx="32">
                  <c:v>101617.38486819813</c:v>
                </c:pt>
                <c:pt idx="33">
                  <c:v>103649.7325655621</c:v>
                </c:pt>
                <c:pt idx="34">
                  <c:v>105722.72721687333</c:v>
                </c:pt>
                <c:pt idx="35">
                  <c:v>107837.1817612108</c:v>
                </c:pt>
                <c:pt idx="36">
                  <c:v>109993.92539643502</c:v>
                </c:pt>
                <c:pt idx="37">
                  <c:v>112193.80390436373</c:v>
                </c:pt>
                <c:pt idx="38">
                  <c:v>114437.67998245101</c:v>
                </c:pt>
                <c:pt idx="39">
                  <c:v>116726.43358210003</c:v>
                </c:pt>
                <c:pt idx="40">
                  <c:v>119060.96225374204</c:v>
                </c:pt>
                <c:pt idx="41">
                  <c:v>121442.18149881688</c:v>
                </c:pt>
                <c:pt idx="42">
                  <c:v>123871.02512879322</c:v>
                </c:pt>
                <c:pt idx="43">
                  <c:v>126348.44563136909</c:v>
                </c:pt>
                <c:pt idx="44">
                  <c:v>128875.41454399648</c:v>
                </c:pt>
                <c:pt idx="45">
                  <c:v>131452.9228348764</c:v>
                </c:pt>
                <c:pt idx="46">
                  <c:v>134081.98129157393</c:v>
                </c:pt>
                <c:pt idx="47">
                  <c:v>136763.62091740541</c:v>
                </c:pt>
                <c:pt idx="48">
                  <c:v>139498.89333575353</c:v>
                </c:pt>
                <c:pt idx="49">
                  <c:v>142288.87120246861</c:v>
                </c:pt>
                <c:pt idx="50">
                  <c:v>145134.648626518</c:v>
                </c:pt>
                <c:pt idx="51">
                  <c:v>148037.34159904835</c:v>
                </c:pt>
                <c:pt idx="52">
                  <c:v>150998.08843102932</c:v>
                </c:pt>
                <c:pt idx="53">
                  <c:v>154018.05019964991</c:v>
                </c:pt>
                <c:pt idx="54">
                  <c:v>157098.4112036429</c:v>
                </c:pt>
                <c:pt idx="55">
                  <c:v>160240.37942771576</c:v>
                </c:pt>
                <c:pt idx="56">
                  <c:v>163445.18701627007</c:v>
                </c:pt>
                <c:pt idx="57">
                  <c:v>166714.09075659548</c:v>
                </c:pt>
                <c:pt idx="58">
                  <c:v>170048.37257172741</c:v>
                </c:pt>
                <c:pt idx="59">
                  <c:v>173449.34002316196</c:v>
                </c:pt>
                <c:pt idx="60">
                  <c:v>176918.32682362519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E2-47B3-A2D9-55E074784B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0115264"/>
        <c:axId val="350116896"/>
      </c:areaChart>
      <c:areaChart>
        <c:grouping val="standard"/>
        <c:varyColors val="0"/>
        <c:ser>
          <c:idx val="2"/>
          <c:order val="2"/>
          <c:tx>
            <c:v>Vertaxis</c:v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multiLvlStrRef>
              <c:f>[0]!Horz_labels</c:f>
              <c:multiLvlStrCache>
                <c:ptCount val="61"/>
                <c:lvl>
                  <c:pt idx="0">
                    <c:v>30</c:v>
                  </c:pt>
                  <c:pt idx="7">
                    <c:v>23</c:v>
                  </c:pt>
                  <c:pt idx="15">
                    <c:v>15</c:v>
                  </c:pt>
                  <c:pt idx="22">
                    <c:v>8</c:v>
                  </c:pt>
                  <c:pt idx="30">
                    <c:v>0</c:v>
                  </c:pt>
                  <c:pt idx="38">
                    <c:v>8</c:v>
                  </c:pt>
                  <c:pt idx="45">
                    <c:v>15</c:v>
                  </c:pt>
                  <c:pt idx="53">
                    <c:v>23</c:v>
                  </c:pt>
                  <c:pt idx="60">
                    <c:v>30</c:v>
                  </c:pt>
                </c:lvl>
                <c:lvl>
                  <c:pt idx="0">
                    <c:v>Years Remaining to Save</c:v>
                  </c:pt>
                  <c:pt idx="49">
                    <c:v>Retirement</c:v>
                  </c:pt>
                </c:lvl>
              </c:multiLvlStrCache>
            </c:multiLvlStrRef>
          </c:cat>
          <c:val>
            <c:numRef>
              <c:f>[0]!splitline</c:f>
              <c:numCache>
                <c:formatCode>General</c:formatCode>
                <c:ptCount val="9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E2-47B3-A2D9-55E074784B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0109824"/>
        <c:axId val="350104928"/>
      </c:areaChart>
      <c:lineChart>
        <c:grouping val="standard"/>
        <c:varyColors val="0"/>
        <c:ser>
          <c:idx val="3"/>
          <c:order val="1"/>
          <c:tx>
            <c:v>Breakpoint</c:v>
          </c:tx>
          <c:spPr>
            <a:ln w="53975" cap="rnd">
              <a:noFill/>
              <a:round/>
            </a:ln>
            <a:effectLst>
              <a:glow rad="25400">
                <a:schemeClr val="bg1">
                  <a:alpha val="68000"/>
                </a:schemeClr>
              </a:glow>
            </a:effectLst>
          </c:spPr>
          <c:marker>
            <c:symbol val="diamond"/>
            <c:size val="13"/>
            <c:spPr>
              <a:noFill/>
              <a:ln w="28575">
                <a:solidFill>
                  <a:srgbClr val="FF0000"/>
                </a:solidFill>
              </a:ln>
              <a:effectLst>
                <a:glow rad="25400">
                  <a:schemeClr val="bg1">
                    <a:alpha val="68000"/>
                  </a:schemeClr>
                </a:glow>
              </a:effectLst>
            </c:spPr>
          </c:marker>
          <c:dPt>
            <c:idx val="37"/>
            <c:marker>
              <c:symbol val="diamond"/>
              <c:size val="13"/>
              <c:spPr>
                <a:noFill/>
                <a:ln w="28575">
                  <a:solidFill>
                    <a:srgbClr val="FF0000"/>
                  </a:solidFill>
                </a:ln>
                <a:effectLst>
                  <a:glow rad="25400">
                    <a:schemeClr val="bg1">
                      <a:alpha val="68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71E2-47B3-A2D9-55E074784B10}"/>
              </c:ext>
            </c:extLst>
          </c:dPt>
          <c:cat>
            <c:multiLvlStrRef>
              <c:f>[0]!Years</c:f>
              <c:multiLvlStrCache>
                <c:ptCount val="61"/>
                <c:lvl>
                  <c:pt idx="0">
                    <c:v>Years Remaining to Save</c:v>
                  </c:pt>
                  <c:pt idx="30">
                    <c:v>Retirement</c:v>
                  </c:pt>
                </c:lvl>
                <c:lvl>
                  <c:pt idx="0">
                    <c:v>-30</c:v>
                  </c:pt>
                  <c:pt idx="1">
                    <c:v>-29</c:v>
                  </c:pt>
                  <c:pt idx="2">
                    <c:v>-28</c:v>
                  </c:pt>
                  <c:pt idx="3">
                    <c:v>-27</c:v>
                  </c:pt>
                  <c:pt idx="4">
                    <c:v>-26</c:v>
                  </c:pt>
                  <c:pt idx="5">
                    <c:v>-25</c:v>
                  </c:pt>
                  <c:pt idx="6">
                    <c:v>-24</c:v>
                  </c:pt>
                  <c:pt idx="7">
                    <c:v>-23</c:v>
                  </c:pt>
                  <c:pt idx="8">
                    <c:v>-22</c:v>
                  </c:pt>
                  <c:pt idx="9">
                    <c:v>-21</c:v>
                  </c:pt>
                  <c:pt idx="10">
                    <c:v>-20</c:v>
                  </c:pt>
                  <c:pt idx="11">
                    <c:v>-19</c:v>
                  </c:pt>
                  <c:pt idx="12">
                    <c:v>-18</c:v>
                  </c:pt>
                  <c:pt idx="13">
                    <c:v>-17</c:v>
                  </c:pt>
                  <c:pt idx="14">
                    <c:v>-16</c:v>
                  </c:pt>
                  <c:pt idx="15">
                    <c:v>-15</c:v>
                  </c:pt>
                  <c:pt idx="16">
                    <c:v>-14</c:v>
                  </c:pt>
                  <c:pt idx="17">
                    <c:v>-13</c:v>
                  </c:pt>
                  <c:pt idx="18">
                    <c:v>-12</c:v>
                  </c:pt>
                  <c:pt idx="19">
                    <c:v>-11</c:v>
                  </c:pt>
                  <c:pt idx="20">
                    <c:v>-10</c:v>
                  </c:pt>
                  <c:pt idx="21">
                    <c:v>-9</c:v>
                  </c:pt>
                  <c:pt idx="22">
                    <c:v>-8</c:v>
                  </c:pt>
                  <c:pt idx="23">
                    <c:v>-7</c:v>
                  </c:pt>
                  <c:pt idx="24">
                    <c:v>-6</c:v>
                  </c:pt>
                  <c:pt idx="25">
                    <c:v>-5</c:v>
                  </c:pt>
                  <c:pt idx="26">
                    <c:v>-4</c:v>
                  </c:pt>
                  <c:pt idx="27">
                    <c:v>-3</c:v>
                  </c:pt>
                  <c:pt idx="28">
                    <c:v>-2</c:v>
                  </c:pt>
                  <c:pt idx="29">
                    <c:v>-1</c:v>
                  </c:pt>
                  <c:pt idx="30">
                    <c:v>0</c:v>
                  </c:pt>
                  <c:pt idx="31">
                    <c:v>1</c:v>
                  </c:pt>
                  <c:pt idx="32">
                    <c:v>2</c:v>
                  </c:pt>
                  <c:pt idx="33">
                    <c:v>3</c:v>
                  </c:pt>
                  <c:pt idx="34">
                    <c:v>4</c:v>
                  </c:pt>
                  <c:pt idx="35">
                    <c:v>5</c:v>
                  </c:pt>
                  <c:pt idx="36">
                    <c:v>6</c:v>
                  </c:pt>
                  <c:pt idx="37">
                    <c:v>7</c:v>
                  </c:pt>
                  <c:pt idx="38">
                    <c:v>8</c:v>
                  </c:pt>
                  <c:pt idx="39">
                    <c:v>9</c:v>
                  </c:pt>
                  <c:pt idx="40">
                    <c:v>10</c:v>
                  </c:pt>
                  <c:pt idx="41">
                    <c:v>11</c:v>
                  </c:pt>
                  <c:pt idx="42">
                    <c:v>12</c:v>
                  </c:pt>
                  <c:pt idx="43">
                    <c:v>13</c:v>
                  </c:pt>
                  <c:pt idx="44">
                    <c:v>14</c:v>
                  </c:pt>
                  <c:pt idx="45">
                    <c:v>15</c:v>
                  </c:pt>
                  <c:pt idx="46">
                    <c:v>16</c:v>
                  </c:pt>
                  <c:pt idx="47">
                    <c:v>17</c:v>
                  </c:pt>
                  <c:pt idx="48">
                    <c:v>18</c:v>
                  </c:pt>
                  <c:pt idx="49">
                    <c:v>19</c:v>
                  </c:pt>
                  <c:pt idx="50">
                    <c:v>20</c:v>
                  </c:pt>
                  <c:pt idx="51">
                    <c:v>21</c:v>
                  </c:pt>
                  <c:pt idx="52">
                    <c:v>22</c:v>
                  </c:pt>
                  <c:pt idx="53">
                    <c:v>23</c:v>
                  </c:pt>
                  <c:pt idx="54">
                    <c:v>24</c:v>
                  </c:pt>
                  <c:pt idx="55">
                    <c:v>25</c:v>
                  </c:pt>
                  <c:pt idx="56">
                    <c:v>26</c:v>
                  </c:pt>
                  <c:pt idx="57">
                    <c:v>27</c:v>
                  </c:pt>
                  <c:pt idx="58">
                    <c:v>28</c:v>
                  </c:pt>
                  <c:pt idx="59">
                    <c:v>29</c:v>
                  </c:pt>
                  <c:pt idx="60">
                    <c:v>30</c:v>
                  </c:pt>
                </c:lvl>
              </c:multiLvlStrCache>
            </c:multiLvlStrRef>
          </c:cat>
          <c:val>
            <c:numRef>
              <c:f>[0]!chart_label</c:f>
              <c:numCache>
                <c:formatCode>"$"#,##0.00_);\("$"#,##0.00\)</c:formatCode>
                <c:ptCount val="6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0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1E2-47B3-A2D9-55E074784B10}"/>
            </c:ext>
          </c:extLst>
        </c:ser>
        <c:ser>
          <c:idx val="6"/>
          <c:order val="5"/>
          <c:tx>
            <c:v>Savings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accent6">
                  <a:lumMod val="75000"/>
                </a:schemeClr>
              </a:solidFill>
              <a:ln w="9525">
                <a:gradFill flip="none" rotWithShape="1">
                  <a:gsLst>
                    <a:gs pos="0">
                      <a:srgbClr val="0D92FF"/>
                    </a:gs>
                    <a:gs pos="100000">
                      <a:srgbClr val="3DFAFF"/>
                    </a:gs>
                  </a:gsLst>
                  <a:lin ang="10800000" scaled="1"/>
                  <a:tileRect/>
                </a:gradFill>
              </a:ln>
              <a:effectLst/>
            </c:spPr>
          </c:marker>
          <c:cat>
            <c:multiLvlStrRef>
              <c:f>[0]!Years</c:f>
              <c:multiLvlStrCache>
                <c:ptCount val="61"/>
                <c:lvl>
                  <c:pt idx="0">
                    <c:v>Years Remaining to Save</c:v>
                  </c:pt>
                  <c:pt idx="30">
                    <c:v>Retirement</c:v>
                  </c:pt>
                </c:lvl>
                <c:lvl>
                  <c:pt idx="0">
                    <c:v>-30</c:v>
                  </c:pt>
                  <c:pt idx="1">
                    <c:v>-29</c:v>
                  </c:pt>
                  <c:pt idx="2">
                    <c:v>-28</c:v>
                  </c:pt>
                  <c:pt idx="3">
                    <c:v>-27</c:v>
                  </c:pt>
                  <c:pt idx="4">
                    <c:v>-26</c:v>
                  </c:pt>
                  <c:pt idx="5">
                    <c:v>-25</c:v>
                  </c:pt>
                  <c:pt idx="6">
                    <c:v>-24</c:v>
                  </c:pt>
                  <c:pt idx="7">
                    <c:v>-23</c:v>
                  </c:pt>
                  <c:pt idx="8">
                    <c:v>-22</c:v>
                  </c:pt>
                  <c:pt idx="9">
                    <c:v>-21</c:v>
                  </c:pt>
                  <c:pt idx="10">
                    <c:v>-20</c:v>
                  </c:pt>
                  <c:pt idx="11">
                    <c:v>-19</c:v>
                  </c:pt>
                  <c:pt idx="12">
                    <c:v>-18</c:v>
                  </c:pt>
                  <c:pt idx="13">
                    <c:v>-17</c:v>
                  </c:pt>
                  <c:pt idx="14">
                    <c:v>-16</c:v>
                  </c:pt>
                  <c:pt idx="15">
                    <c:v>-15</c:v>
                  </c:pt>
                  <c:pt idx="16">
                    <c:v>-14</c:v>
                  </c:pt>
                  <c:pt idx="17">
                    <c:v>-13</c:v>
                  </c:pt>
                  <c:pt idx="18">
                    <c:v>-12</c:v>
                  </c:pt>
                  <c:pt idx="19">
                    <c:v>-11</c:v>
                  </c:pt>
                  <c:pt idx="20">
                    <c:v>-10</c:v>
                  </c:pt>
                  <c:pt idx="21">
                    <c:v>-9</c:v>
                  </c:pt>
                  <c:pt idx="22">
                    <c:v>-8</c:v>
                  </c:pt>
                  <c:pt idx="23">
                    <c:v>-7</c:v>
                  </c:pt>
                  <c:pt idx="24">
                    <c:v>-6</c:v>
                  </c:pt>
                  <c:pt idx="25">
                    <c:v>-5</c:v>
                  </c:pt>
                  <c:pt idx="26">
                    <c:v>-4</c:v>
                  </c:pt>
                  <c:pt idx="27">
                    <c:v>-3</c:v>
                  </c:pt>
                  <c:pt idx="28">
                    <c:v>-2</c:v>
                  </c:pt>
                  <c:pt idx="29">
                    <c:v>-1</c:v>
                  </c:pt>
                  <c:pt idx="30">
                    <c:v>0</c:v>
                  </c:pt>
                  <c:pt idx="31">
                    <c:v>1</c:v>
                  </c:pt>
                  <c:pt idx="32">
                    <c:v>2</c:v>
                  </c:pt>
                  <c:pt idx="33">
                    <c:v>3</c:v>
                  </c:pt>
                  <c:pt idx="34">
                    <c:v>4</c:v>
                  </c:pt>
                  <c:pt idx="35">
                    <c:v>5</c:v>
                  </c:pt>
                  <c:pt idx="36">
                    <c:v>6</c:v>
                  </c:pt>
                  <c:pt idx="37">
                    <c:v>7</c:v>
                  </c:pt>
                  <c:pt idx="38">
                    <c:v>8</c:v>
                  </c:pt>
                  <c:pt idx="39">
                    <c:v>9</c:v>
                  </c:pt>
                  <c:pt idx="40">
                    <c:v>10</c:v>
                  </c:pt>
                  <c:pt idx="41">
                    <c:v>11</c:v>
                  </c:pt>
                  <c:pt idx="42">
                    <c:v>12</c:v>
                  </c:pt>
                  <c:pt idx="43">
                    <c:v>13</c:v>
                  </c:pt>
                  <c:pt idx="44">
                    <c:v>14</c:v>
                  </c:pt>
                  <c:pt idx="45">
                    <c:v>15</c:v>
                  </c:pt>
                  <c:pt idx="46">
                    <c:v>16</c:v>
                  </c:pt>
                  <c:pt idx="47">
                    <c:v>17</c:v>
                  </c:pt>
                  <c:pt idx="48">
                    <c:v>18</c:v>
                  </c:pt>
                  <c:pt idx="49">
                    <c:v>19</c:v>
                  </c:pt>
                  <c:pt idx="50">
                    <c:v>20</c:v>
                  </c:pt>
                  <c:pt idx="51">
                    <c:v>21</c:v>
                  </c:pt>
                  <c:pt idx="52">
                    <c:v>22</c:v>
                  </c:pt>
                  <c:pt idx="53">
                    <c:v>23</c:v>
                  </c:pt>
                  <c:pt idx="54">
                    <c:v>24</c:v>
                  </c:pt>
                  <c:pt idx="55">
                    <c:v>25</c:v>
                  </c:pt>
                  <c:pt idx="56">
                    <c:v>26</c:v>
                  </c:pt>
                  <c:pt idx="57">
                    <c:v>27</c:v>
                  </c:pt>
                  <c:pt idx="58">
                    <c:v>28</c:v>
                  </c:pt>
                  <c:pt idx="59">
                    <c:v>29</c:v>
                  </c:pt>
                  <c:pt idx="60">
                    <c:v>30</c:v>
                  </c:pt>
                </c:lvl>
              </c:multiLvlStrCache>
            </c:multiLvlStrRef>
          </c:cat>
          <c:val>
            <c:numRef>
              <c:f>[0]!portfolio</c:f>
              <c:numCache>
                <c:formatCode>"$"#,##0.00_);\("$"#,##0.00\)</c:formatCode>
                <c:ptCount val="61"/>
                <c:pt idx="0">
                  <c:v>100000</c:v>
                </c:pt>
                <c:pt idx="1">
                  <c:v>112000</c:v>
                </c:pt>
                <c:pt idx="2">
                  <c:v>124840</c:v>
                </c:pt>
                <c:pt idx="3">
                  <c:v>138578.80000000002</c:v>
                </c:pt>
                <c:pt idx="4">
                  <c:v>153279.31600000002</c:v>
                </c:pt>
                <c:pt idx="5">
                  <c:v>169008.86812000003</c:v>
                </c:pt>
                <c:pt idx="6">
                  <c:v>185839.48888840005</c:v>
                </c:pt>
                <c:pt idx="7">
                  <c:v>203848.25311058806</c:v>
                </c:pt>
                <c:pt idx="8">
                  <c:v>223117.63082832925</c:v>
                </c:pt>
                <c:pt idx="9">
                  <c:v>243735.86498631231</c:v>
                </c:pt>
                <c:pt idx="10">
                  <c:v>265797.37553535419</c:v>
                </c:pt>
                <c:pt idx="11">
                  <c:v>289403.19182282902</c:v>
                </c:pt>
                <c:pt idx="12">
                  <c:v>314661.41525042709</c:v>
                </c:pt>
                <c:pt idx="13">
                  <c:v>341687.714317957</c:v>
                </c:pt>
                <c:pt idx="14">
                  <c:v>370605.85432021401</c:v>
                </c:pt>
                <c:pt idx="15">
                  <c:v>401548.26412262901</c:v>
                </c:pt>
                <c:pt idx="16">
                  <c:v>434656.64261121309</c:v>
                </c:pt>
                <c:pt idx="17">
                  <c:v>470082.60759399802</c:v>
                </c:pt>
                <c:pt idx="18">
                  <c:v>507988.39012557792</c:v>
                </c:pt>
                <c:pt idx="19">
                  <c:v>548547.57743436843</c:v>
                </c:pt>
                <c:pt idx="20">
                  <c:v>591945.90785477427</c:v>
                </c:pt>
                <c:pt idx="21">
                  <c:v>638382.12140460848</c:v>
                </c:pt>
                <c:pt idx="22">
                  <c:v>688068.86990293115</c:v>
                </c:pt>
                <c:pt idx="23">
                  <c:v>741233.69079613639</c:v>
                </c:pt>
                <c:pt idx="24">
                  <c:v>798120.049151866</c:v>
                </c:pt>
                <c:pt idx="25">
                  <c:v>858988.45259249664</c:v>
                </c:pt>
                <c:pt idx="26">
                  <c:v>924117.64427397144</c:v>
                </c:pt>
                <c:pt idx="27">
                  <c:v>993805.87937314948</c:v>
                </c:pt>
                <c:pt idx="28">
                  <c:v>1068372.29092927</c:v>
                </c:pt>
                <c:pt idx="29">
                  <c:v>1148158.3512943189</c:v>
                </c:pt>
                <c:pt idx="30">
                  <c:v>1233529.4358849213</c:v>
                </c:pt>
                <c:pt idx="31">
                  <c:v>1213277.8671723837</c:v>
                </c:pt>
                <c:pt idx="32">
                  <c:v>1189476.7160654787</c:v>
                </c:pt>
                <c:pt idx="33">
                  <c:v>1161834.8723449109</c:v>
                </c:pt>
                <c:pt idx="34">
                  <c:v>1130039.9952870002</c:v>
                </c:pt>
                <c:pt idx="35">
                  <c:v>1093757.0104725948</c:v>
                </c:pt>
                <c:pt idx="36">
                  <c:v>1052626.501031491</c:v>
                </c:pt>
                <c:pt idx="37">
                  <c:v>1006262.9859260261</c:v>
                </c:pt>
                <c:pt idx="38">
                  <c:v>954253.07735962537</c:v>
                </c:pt>
                <c:pt idx="39">
                  <c:v>896153.50884195208</c:v>
                </c:pt>
                <c:pt idx="40">
                  <c:v>831489.02484938479</c:v>
                </c:pt>
                <c:pt idx="41">
                  <c:v>759750.12238510768</c:v>
                </c:pt>
                <c:pt idx="42">
                  <c:v>680390.63406425656</c:v>
                </c:pt>
                <c:pt idx="43">
                  <c:v>592825.14162318956</c:v>
                </c:pt>
                <c:pt idx="44">
                  <c:v>496426.20797473664</c:v>
                </c:pt>
                <c:pt idx="45">
                  <c:v>390521.41509965045</c:v>
                </c:pt>
                <c:pt idx="46">
                  <c:v>274390.19417464186</c:v>
                </c:pt>
                <c:pt idx="47">
                  <c:v>147260.433385243</c:v>
                </c:pt>
                <c:pt idx="48">
                  <c:v>8304.8478529537351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1E2-47B3-A2D9-55E074784B10}"/>
            </c:ext>
          </c:extLst>
        </c:ser>
        <c:ser>
          <c:idx val="7"/>
          <c:order val="6"/>
          <c:tx>
            <c:v>Portfolio- line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rgbClr val="860000"/>
              </a:solidFill>
              <a:ln w="9525">
                <a:gradFill flip="none" rotWithShape="1">
                  <a:gsLst>
                    <a:gs pos="0">
                      <a:srgbClr val="FF6600">
                        <a:alpha val="56000"/>
                      </a:srgbClr>
                    </a:gs>
                    <a:gs pos="100000">
                      <a:srgbClr val="FF0000">
                        <a:alpha val="58000"/>
                      </a:srgbClr>
                    </a:gs>
                  </a:gsLst>
                  <a:path path="circle">
                    <a:fillToRect l="50000" t="-80000" r="50000" b="180000"/>
                  </a:path>
                  <a:tileRect/>
                </a:gradFill>
              </a:ln>
              <a:effectLst/>
            </c:spPr>
          </c:marker>
          <c:cat>
            <c:multiLvlStrRef>
              <c:f>[0]!Years</c:f>
              <c:multiLvlStrCache>
                <c:ptCount val="61"/>
                <c:lvl>
                  <c:pt idx="0">
                    <c:v>Years Remaining to Save</c:v>
                  </c:pt>
                  <c:pt idx="30">
                    <c:v>Retirement</c:v>
                  </c:pt>
                </c:lvl>
                <c:lvl>
                  <c:pt idx="0">
                    <c:v>-30</c:v>
                  </c:pt>
                  <c:pt idx="1">
                    <c:v>-29</c:v>
                  </c:pt>
                  <c:pt idx="2">
                    <c:v>-28</c:v>
                  </c:pt>
                  <c:pt idx="3">
                    <c:v>-27</c:v>
                  </c:pt>
                  <c:pt idx="4">
                    <c:v>-26</c:v>
                  </c:pt>
                  <c:pt idx="5">
                    <c:v>-25</c:v>
                  </c:pt>
                  <c:pt idx="6">
                    <c:v>-24</c:v>
                  </c:pt>
                  <c:pt idx="7">
                    <c:v>-23</c:v>
                  </c:pt>
                  <c:pt idx="8">
                    <c:v>-22</c:v>
                  </c:pt>
                  <c:pt idx="9">
                    <c:v>-21</c:v>
                  </c:pt>
                  <c:pt idx="10">
                    <c:v>-20</c:v>
                  </c:pt>
                  <c:pt idx="11">
                    <c:v>-19</c:v>
                  </c:pt>
                  <c:pt idx="12">
                    <c:v>-18</c:v>
                  </c:pt>
                  <c:pt idx="13">
                    <c:v>-17</c:v>
                  </c:pt>
                  <c:pt idx="14">
                    <c:v>-16</c:v>
                  </c:pt>
                  <c:pt idx="15">
                    <c:v>-15</c:v>
                  </c:pt>
                  <c:pt idx="16">
                    <c:v>-14</c:v>
                  </c:pt>
                  <c:pt idx="17">
                    <c:v>-13</c:v>
                  </c:pt>
                  <c:pt idx="18">
                    <c:v>-12</c:v>
                  </c:pt>
                  <c:pt idx="19">
                    <c:v>-11</c:v>
                  </c:pt>
                  <c:pt idx="20">
                    <c:v>-10</c:v>
                  </c:pt>
                  <c:pt idx="21">
                    <c:v>-9</c:v>
                  </c:pt>
                  <c:pt idx="22">
                    <c:v>-8</c:v>
                  </c:pt>
                  <c:pt idx="23">
                    <c:v>-7</c:v>
                  </c:pt>
                  <c:pt idx="24">
                    <c:v>-6</c:v>
                  </c:pt>
                  <c:pt idx="25">
                    <c:v>-5</c:v>
                  </c:pt>
                  <c:pt idx="26">
                    <c:v>-4</c:v>
                  </c:pt>
                  <c:pt idx="27">
                    <c:v>-3</c:v>
                  </c:pt>
                  <c:pt idx="28">
                    <c:v>-2</c:v>
                  </c:pt>
                  <c:pt idx="29">
                    <c:v>-1</c:v>
                  </c:pt>
                  <c:pt idx="30">
                    <c:v>0</c:v>
                  </c:pt>
                  <c:pt idx="31">
                    <c:v>1</c:v>
                  </c:pt>
                  <c:pt idx="32">
                    <c:v>2</c:v>
                  </c:pt>
                  <c:pt idx="33">
                    <c:v>3</c:v>
                  </c:pt>
                  <c:pt idx="34">
                    <c:v>4</c:v>
                  </c:pt>
                  <c:pt idx="35">
                    <c:v>5</c:v>
                  </c:pt>
                  <c:pt idx="36">
                    <c:v>6</c:v>
                  </c:pt>
                  <c:pt idx="37">
                    <c:v>7</c:v>
                  </c:pt>
                  <c:pt idx="38">
                    <c:v>8</c:v>
                  </c:pt>
                  <c:pt idx="39">
                    <c:v>9</c:v>
                  </c:pt>
                  <c:pt idx="40">
                    <c:v>10</c:v>
                  </c:pt>
                  <c:pt idx="41">
                    <c:v>11</c:v>
                  </c:pt>
                  <c:pt idx="42">
                    <c:v>12</c:v>
                  </c:pt>
                  <c:pt idx="43">
                    <c:v>13</c:v>
                  </c:pt>
                  <c:pt idx="44">
                    <c:v>14</c:v>
                  </c:pt>
                  <c:pt idx="45">
                    <c:v>15</c:v>
                  </c:pt>
                  <c:pt idx="46">
                    <c:v>16</c:v>
                  </c:pt>
                  <c:pt idx="47">
                    <c:v>17</c:v>
                  </c:pt>
                  <c:pt idx="48">
                    <c:v>18</c:v>
                  </c:pt>
                  <c:pt idx="49">
                    <c:v>19</c:v>
                  </c:pt>
                  <c:pt idx="50">
                    <c:v>20</c:v>
                  </c:pt>
                  <c:pt idx="51">
                    <c:v>21</c:v>
                  </c:pt>
                  <c:pt idx="52">
                    <c:v>22</c:v>
                  </c:pt>
                  <c:pt idx="53">
                    <c:v>23</c:v>
                  </c:pt>
                  <c:pt idx="54">
                    <c:v>24</c:v>
                  </c:pt>
                  <c:pt idx="55">
                    <c:v>25</c:v>
                  </c:pt>
                  <c:pt idx="56">
                    <c:v>26</c:v>
                  </c:pt>
                  <c:pt idx="57">
                    <c:v>27</c:v>
                  </c:pt>
                  <c:pt idx="58">
                    <c:v>28</c:v>
                  </c:pt>
                  <c:pt idx="59">
                    <c:v>29</c:v>
                  </c:pt>
                  <c:pt idx="60">
                    <c:v>30</c:v>
                  </c:pt>
                </c:lvl>
              </c:multiLvlStrCache>
            </c:multiLvlStrRef>
          </c:cat>
          <c:val>
            <c:numRef>
              <c:f>[0]!portfolio_neg</c:f>
              <c:numCache>
                <c:formatCode>"$"#,##0_);\-"$"#,##0</c:formatCode>
                <c:ptCount val="6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-133984.02334951487</c:v>
                </c:pt>
                <c:pt idx="50">
                  <c:v>-279118.6719760329</c:v>
                </c:pt>
                <c:pt idx="51">
                  <c:v>-427156.01357508125</c:v>
                </c:pt>
                <c:pt idx="52">
                  <c:v>-578154.1020061106</c:v>
                </c:pt>
                <c:pt idx="53">
                  <c:v>-732172.15220576047</c:v>
                </c:pt>
                <c:pt idx="54">
                  <c:v>-889270.56340940343</c:v>
                </c:pt>
                <c:pt idx="55">
                  <c:v>-1049510.9428371191</c:v>
                </c:pt>
                <c:pt idx="56">
                  <c:v>-1212956.1298533892</c:v>
                </c:pt>
                <c:pt idx="57">
                  <c:v>-1379670.2206099848</c:v>
                </c:pt>
                <c:pt idx="58">
                  <c:v>-1549718.5931817123</c:v>
                </c:pt>
                <c:pt idx="59">
                  <c:v>-1723167.9332048744</c:v>
                </c:pt>
                <c:pt idx="60">
                  <c:v>-1900086.2600284996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1E2-47B3-A2D9-55E074784B10}"/>
            </c:ext>
          </c:extLst>
        </c:ser>
        <c:ser>
          <c:idx val="8"/>
          <c:order val="7"/>
          <c:tx>
            <c:v>Goal</c:v>
          </c:tx>
          <c:spPr>
            <a:ln w="15875" cap="rnd">
              <a:solidFill>
                <a:srgbClr val="33FF33">
                  <a:alpha val="86000"/>
                </a:srgbClr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multiLvlStrRef>
              <c:f>[0]!Years</c:f>
              <c:multiLvlStrCache>
                <c:ptCount val="61"/>
                <c:lvl>
                  <c:pt idx="0">
                    <c:v>Years Remaining to Save</c:v>
                  </c:pt>
                  <c:pt idx="30">
                    <c:v>Retirement</c:v>
                  </c:pt>
                </c:lvl>
                <c:lvl>
                  <c:pt idx="0">
                    <c:v>-30</c:v>
                  </c:pt>
                  <c:pt idx="1">
                    <c:v>-29</c:v>
                  </c:pt>
                  <c:pt idx="2">
                    <c:v>-28</c:v>
                  </c:pt>
                  <c:pt idx="3">
                    <c:v>-27</c:v>
                  </c:pt>
                  <c:pt idx="4">
                    <c:v>-26</c:v>
                  </c:pt>
                  <c:pt idx="5">
                    <c:v>-25</c:v>
                  </c:pt>
                  <c:pt idx="6">
                    <c:v>-24</c:v>
                  </c:pt>
                  <c:pt idx="7">
                    <c:v>-23</c:v>
                  </c:pt>
                  <c:pt idx="8">
                    <c:v>-22</c:v>
                  </c:pt>
                  <c:pt idx="9">
                    <c:v>-21</c:v>
                  </c:pt>
                  <c:pt idx="10">
                    <c:v>-20</c:v>
                  </c:pt>
                  <c:pt idx="11">
                    <c:v>-19</c:v>
                  </c:pt>
                  <c:pt idx="12">
                    <c:v>-18</c:v>
                  </c:pt>
                  <c:pt idx="13">
                    <c:v>-17</c:v>
                  </c:pt>
                  <c:pt idx="14">
                    <c:v>-16</c:v>
                  </c:pt>
                  <c:pt idx="15">
                    <c:v>-15</c:v>
                  </c:pt>
                  <c:pt idx="16">
                    <c:v>-14</c:v>
                  </c:pt>
                  <c:pt idx="17">
                    <c:v>-13</c:v>
                  </c:pt>
                  <c:pt idx="18">
                    <c:v>-12</c:v>
                  </c:pt>
                  <c:pt idx="19">
                    <c:v>-11</c:v>
                  </c:pt>
                  <c:pt idx="20">
                    <c:v>-10</c:v>
                  </c:pt>
                  <c:pt idx="21">
                    <c:v>-9</c:v>
                  </c:pt>
                  <c:pt idx="22">
                    <c:v>-8</c:v>
                  </c:pt>
                  <c:pt idx="23">
                    <c:v>-7</c:v>
                  </c:pt>
                  <c:pt idx="24">
                    <c:v>-6</c:v>
                  </c:pt>
                  <c:pt idx="25">
                    <c:v>-5</c:v>
                  </c:pt>
                  <c:pt idx="26">
                    <c:v>-4</c:v>
                  </c:pt>
                  <c:pt idx="27">
                    <c:v>-3</c:v>
                  </c:pt>
                  <c:pt idx="28">
                    <c:v>-2</c:v>
                  </c:pt>
                  <c:pt idx="29">
                    <c:v>-1</c:v>
                  </c:pt>
                  <c:pt idx="30">
                    <c:v>0</c:v>
                  </c:pt>
                  <c:pt idx="31">
                    <c:v>1</c:v>
                  </c:pt>
                  <c:pt idx="32">
                    <c:v>2</c:v>
                  </c:pt>
                  <c:pt idx="33">
                    <c:v>3</c:v>
                  </c:pt>
                  <c:pt idx="34">
                    <c:v>4</c:v>
                  </c:pt>
                  <c:pt idx="35">
                    <c:v>5</c:v>
                  </c:pt>
                  <c:pt idx="36">
                    <c:v>6</c:v>
                  </c:pt>
                  <c:pt idx="37">
                    <c:v>7</c:v>
                  </c:pt>
                  <c:pt idx="38">
                    <c:v>8</c:v>
                  </c:pt>
                  <c:pt idx="39">
                    <c:v>9</c:v>
                  </c:pt>
                  <c:pt idx="40">
                    <c:v>10</c:v>
                  </c:pt>
                  <c:pt idx="41">
                    <c:v>11</c:v>
                  </c:pt>
                  <c:pt idx="42">
                    <c:v>12</c:v>
                  </c:pt>
                  <c:pt idx="43">
                    <c:v>13</c:v>
                  </c:pt>
                  <c:pt idx="44">
                    <c:v>14</c:v>
                  </c:pt>
                  <c:pt idx="45">
                    <c:v>15</c:v>
                  </c:pt>
                  <c:pt idx="46">
                    <c:v>16</c:v>
                  </c:pt>
                  <c:pt idx="47">
                    <c:v>17</c:v>
                  </c:pt>
                  <c:pt idx="48">
                    <c:v>18</c:v>
                  </c:pt>
                  <c:pt idx="49">
                    <c:v>19</c:v>
                  </c:pt>
                  <c:pt idx="50">
                    <c:v>20</c:v>
                  </c:pt>
                  <c:pt idx="51">
                    <c:v>21</c:v>
                  </c:pt>
                  <c:pt idx="52">
                    <c:v>22</c:v>
                  </c:pt>
                  <c:pt idx="53">
                    <c:v>23</c:v>
                  </c:pt>
                  <c:pt idx="54">
                    <c:v>24</c:v>
                  </c:pt>
                  <c:pt idx="55">
                    <c:v>25</c:v>
                  </c:pt>
                  <c:pt idx="56">
                    <c:v>26</c:v>
                  </c:pt>
                  <c:pt idx="57">
                    <c:v>27</c:v>
                  </c:pt>
                  <c:pt idx="58">
                    <c:v>28</c:v>
                  </c:pt>
                  <c:pt idx="59">
                    <c:v>29</c:v>
                  </c:pt>
                  <c:pt idx="60">
                    <c:v>30</c:v>
                  </c:pt>
                </c:lvl>
              </c:multiLvlStrCache>
            </c:multiLvlStrRef>
          </c:cat>
          <c:val>
            <c:numRef>
              <c:f>[0]!whatuneed</c:f>
              <c:numCache>
                <c:formatCode>"$"#,##0.00_);\("$"#,##0.00\)</c:formatCode>
                <c:ptCount val="61"/>
                <c:pt idx="0">
                  <c:v>100000</c:v>
                </c:pt>
                <c:pt idx="1">
                  <c:v>116140.69315383144</c:v>
                </c:pt>
                <c:pt idx="2">
                  <c:v>133411.2348284311</c:v>
                </c:pt>
                <c:pt idx="3">
                  <c:v>151890.71442025271</c:v>
                </c:pt>
                <c:pt idx="4">
                  <c:v>171663.75758350184</c:v>
                </c:pt>
                <c:pt idx="5">
                  <c:v>192820.91376817841</c:v>
                </c:pt>
                <c:pt idx="6">
                  <c:v>215459.07088578233</c:v>
                </c:pt>
                <c:pt idx="7">
                  <c:v>239681.89900161856</c:v>
                </c:pt>
                <c:pt idx="8">
                  <c:v>265600.32508556329</c:v>
                </c:pt>
                <c:pt idx="9">
                  <c:v>293333.04099538422</c:v>
                </c:pt>
                <c:pt idx="10">
                  <c:v>323007.0470188926</c:v>
                </c:pt>
                <c:pt idx="11">
                  <c:v>354758.23346404656</c:v>
                </c:pt>
                <c:pt idx="12">
                  <c:v>388732.00296036131</c:v>
                </c:pt>
                <c:pt idx="13">
                  <c:v>425083.93632141809</c:v>
                </c:pt>
                <c:pt idx="14">
                  <c:v>463980.50501774886</c:v>
                </c:pt>
                <c:pt idx="15">
                  <c:v>505599.83352282277</c:v>
                </c:pt>
                <c:pt idx="16">
                  <c:v>550132.51502325176</c:v>
                </c:pt>
                <c:pt idx="17">
                  <c:v>597782.48422871088</c:v>
                </c:pt>
                <c:pt idx="18">
                  <c:v>648767.95127855206</c:v>
                </c:pt>
                <c:pt idx="19">
                  <c:v>703322.40102188219</c:v>
                </c:pt>
                <c:pt idx="20">
                  <c:v>761695.66224724543</c:v>
                </c:pt>
                <c:pt idx="21">
                  <c:v>824155.0517583841</c:v>
                </c:pt>
                <c:pt idx="22">
                  <c:v>890986.59853530244</c:v>
                </c:pt>
                <c:pt idx="23">
                  <c:v>962496.35358660505</c:v>
                </c:pt>
                <c:pt idx="24">
                  <c:v>1039011.7914914988</c:v>
                </c:pt>
                <c:pt idx="25">
                  <c:v>1120883.3100497352</c:v>
                </c:pt>
                <c:pt idx="26">
                  <c:v>1208485.8349070481</c:v>
                </c:pt>
                <c:pt idx="27">
                  <c:v>1302220.536504373</c:v>
                </c:pt>
                <c:pt idx="28">
                  <c:v>1402516.6672135105</c:v>
                </c:pt>
                <c:pt idx="29">
                  <c:v>1509833.5270722876</c:v>
                </c:pt>
                <c:pt idx="30">
                  <c:v>1624662.5671211793</c:v>
                </c:pt>
                <c:pt idx="31">
                  <c:v>1631790.3175951797</c:v>
                </c:pt>
                <c:pt idx="32">
                  <c:v>1637285.0380178704</c:v>
                </c:pt>
                <c:pt idx="33">
                  <c:v>1640989.7768339701</c:v>
                </c:pt>
                <c:pt idx="34">
                  <c:v>1642735.7430902936</c:v>
                </c:pt>
                <c:pt idx="35">
                  <c:v>1642341.4606221188</c:v>
                </c:pt>
                <c:pt idx="36">
                  <c:v>1639611.8626914818</c:v>
                </c:pt>
                <c:pt idx="37">
                  <c:v>1634337.3229022166</c:v>
                </c:pt>
                <c:pt idx="38">
                  <c:v>1626292.6179241491</c:v>
                </c:pt>
                <c:pt idx="39">
                  <c:v>1615235.8172459926</c:v>
                </c:pt>
                <c:pt idx="40">
                  <c:v>1600907.094841708</c:v>
                </c:pt>
                <c:pt idx="41">
                  <c:v>1583027.4572768935</c:v>
                </c:pt>
                <c:pt idx="42">
                  <c:v>1561297.3823984675</c:v>
                </c:pt>
                <c:pt idx="43">
                  <c:v>1535395.3623407956</c:v>
                </c:pt>
                <c:pt idx="44">
                  <c:v>1504976.344142575</c:v>
                </c:pt>
                <c:pt idx="45">
                  <c:v>1469670.0607992376</c:v>
                </c:pt>
                <c:pt idx="46">
                  <c:v>1429079.2450732002</c:v>
                </c:pt>
                <c:pt idx="47">
                  <c:v>1382777.7178467005</c:v>
                </c:pt>
                <c:pt idx="48">
                  <c:v>1330308.3422267132</c:v>
                </c:pt>
                <c:pt idx="49">
                  <c:v>1271180.8339959418</c:v>
                </c:pt>
                <c:pt idx="50">
                  <c:v>1204869.4183452835</c:v>
                </c:pt>
                <c:pt idx="51">
                  <c:v>1130810.3221184716</c:v>
                </c:pt>
                <c:pt idx="52">
                  <c:v>1048399.0900455633</c:v>
                </c:pt>
                <c:pt idx="53">
                  <c:v>956987.71263512736</c:v>
                </c:pt>
                <c:pt idx="54">
                  <c:v>855881.55253168847</c:v>
                </c:pt>
                <c:pt idx="55">
                  <c:v>744336.05522125086</c:v>
                </c:pt>
                <c:pt idx="56">
                  <c:v>621553.22897932958</c:v>
                </c:pt>
                <c:pt idx="57">
                  <c:v>486677.8778983255</c:v>
                </c:pt>
                <c:pt idx="58">
                  <c:v>338793.57069945993</c:v>
                </c:pt>
                <c:pt idx="59">
                  <c:v>176918.32682363884</c:v>
                </c:pt>
                <c:pt idx="60">
                  <c:v>1.4605175238102676E-8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1E2-47B3-A2D9-55E074784B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115264"/>
        <c:axId val="350116896"/>
      </c:lineChart>
      <c:catAx>
        <c:axId val="350115264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rgbClr val="03C59B">
                  <a:alpha val="3000"/>
                </a:srgb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0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chemeClr val="bg1"/>
                    </a:solidFill>
                  </a:rPr>
                  <a:t>Years To/After</a:t>
                </a:r>
                <a:r>
                  <a:rPr lang="en-US" sz="1200" baseline="0">
                    <a:solidFill>
                      <a:schemeClr val="bg1"/>
                    </a:solidFill>
                  </a:rPr>
                  <a:t> Financial Freedom</a:t>
                </a:r>
                <a:endParaRPr lang="en-US" sz="1200">
                  <a:solidFill>
                    <a:schemeClr val="bg1"/>
                  </a:solidFill>
                </a:endParaRPr>
              </a:p>
            </c:rich>
          </c:tx>
          <c:layout>
            <c:manualLayout>
              <c:xMode val="edge"/>
              <c:yMode val="edge"/>
              <c:x val="0.27791159092553769"/>
              <c:y val="0.910079251484673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0"/>
            <a:lstStyle/>
            <a:p>
              <a:pPr>
                <a:defRPr sz="12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;[Red]\-0" sourceLinked="0"/>
        <c:majorTickMark val="cross"/>
        <c:minorTickMark val="none"/>
        <c:tickLblPos val="nextTo"/>
        <c:spPr>
          <a:noFill/>
          <a:ln w="15875" cap="rnd" cmpd="sng" algn="ctr">
            <a:solidFill>
              <a:schemeClr val="bg1">
                <a:alpha val="78000"/>
              </a:schemeClr>
            </a:solidFill>
            <a:prstDash val="solid"/>
            <a:round/>
            <a:headEnd type="diamond"/>
            <a:tailEnd w="med" len="lg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1" i="0" u="none" strike="noStrike" kern="1200" cap="none" normalizeH="0" baseline="0">
                <a:solidFill>
                  <a:schemeClr val="bg1"/>
                </a:solidFill>
                <a:effectLst>
                  <a:glow rad="241300">
                    <a:schemeClr val="accent6">
                      <a:lumMod val="50000"/>
                      <a:alpha val="14000"/>
                    </a:schemeClr>
                  </a:glow>
                  <a:outerShdw blurRad="50800" dist="38100" dir="8100000" algn="tr" rotWithShape="0">
                    <a:prstClr val="black"/>
                  </a:outerShdw>
                </a:effectLst>
                <a:latin typeface="+mj-lt"/>
                <a:ea typeface="Roboto" panose="02000000000000000000" pitchFamily="2" charset="0"/>
                <a:cs typeface="+mn-cs"/>
              </a:defRPr>
            </a:pPr>
            <a:endParaRPr lang="en-US"/>
          </a:p>
        </c:txPr>
        <c:crossAx val="350116896"/>
        <c:crossesAt val="0"/>
        <c:auto val="1"/>
        <c:lblAlgn val="ctr"/>
        <c:lblOffset val="0"/>
        <c:tickLblSkip val="1"/>
        <c:tickMarkSkip val="8"/>
        <c:noMultiLvlLbl val="1"/>
      </c:catAx>
      <c:valAx>
        <c:axId val="350116896"/>
        <c:scaling>
          <c:orientation val="minMax"/>
        </c:scaling>
        <c:delete val="0"/>
        <c:axPos val="r"/>
        <c:majorGridlines>
          <c:spPr>
            <a:ln w="0" cap="flat" cmpd="sng" algn="ctr">
              <a:solidFill>
                <a:srgbClr val="42B3C2"/>
              </a:solidFill>
              <a:prstDash val="solid"/>
              <a:round/>
            </a:ln>
            <a:effectLst/>
          </c:spPr>
        </c:majorGridlines>
        <c:numFmt formatCode="&quot;$&quot;#,##0;[Red]&quot;$&quot;#,##0" sourceLinked="0"/>
        <c:majorTickMark val="cross"/>
        <c:minorTickMark val="none"/>
        <c:tickLblPos val="nextTo"/>
        <c:spPr>
          <a:noFill/>
          <a:ln w="15875">
            <a:solidFill>
              <a:schemeClr val="bg1">
                <a:alpha val="61000"/>
              </a:schemeClr>
            </a:solidFill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1050" b="0" i="0" u="none" strike="noStrike" kern="2700" baseline="0">
                <a:solidFill>
                  <a:schemeClr val="bg1"/>
                </a:solidFill>
                <a:effectLst>
                  <a:outerShdw blurRad="495300" dist="38100" algn="l" rotWithShape="0">
                    <a:prstClr val="black"/>
                  </a:outerShdw>
                </a:effectLst>
                <a:latin typeface="+mn-lt"/>
                <a:ea typeface="Roboto" panose="02000000000000000000" pitchFamily="2" charset="0"/>
                <a:cs typeface="+mn-cs"/>
              </a:defRPr>
            </a:pPr>
            <a:endParaRPr lang="en-US"/>
          </a:p>
        </c:txPr>
        <c:crossAx val="350115264"/>
        <c:crosses val="max"/>
        <c:crossBetween val="midCat"/>
      </c:valAx>
      <c:valAx>
        <c:axId val="350104928"/>
        <c:scaling>
          <c:orientation val="minMax"/>
        </c:scaling>
        <c:delete val="0"/>
        <c:axPos val="l"/>
        <c:majorGridlines>
          <c:spPr>
            <a:ln w="12700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28575" cmpd="tri">
            <a:solidFill>
              <a:srgbClr val="85FFF9">
                <a:alpha val="92000"/>
              </a:srgbClr>
            </a:solidFill>
            <a:prstDash val="sysDot"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noFill/>
                <a:latin typeface="Calibri Body"/>
                <a:ea typeface="+mn-ea"/>
                <a:cs typeface="+mn-cs"/>
              </a:defRPr>
            </a:pPr>
            <a:endParaRPr lang="en-US"/>
          </a:p>
        </c:txPr>
        <c:crossAx val="350109824"/>
        <c:crossesAt val="50"/>
        <c:crossBetween val="midCat"/>
      </c:valAx>
      <c:catAx>
        <c:axId val="35010982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15875" cap="flat" cmpd="sng" algn="ctr">
            <a:noFill/>
            <a:round/>
          </a:ln>
          <a:effectLst/>
        </c:spPr>
        <c:txPr>
          <a:bodyPr rot="60000" spcFirstLastPara="1" vertOverflow="ellipsis" wrap="square" anchor="t" anchorCtr="0"/>
          <a:lstStyle/>
          <a:p>
            <a:pPr>
              <a:defRPr sz="300" b="0" i="0" u="none" strike="noStrike" kern="1200" baseline="0">
                <a:noFill/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0104928"/>
        <c:crossesAt val="0"/>
        <c:auto val="1"/>
        <c:lblAlgn val="ctr"/>
        <c:lblOffset val="0"/>
        <c:tickMarkSkip val="1"/>
        <c:noMultiLvlLbl val="1"/>
      </c:catAx>
      <c:spPr>
        <a:gradFill>
          <a:gsLst>
            <a:gs pos="100000">
              <a:srgbClr val="29595F">
                <a:lumMod val="34000"/>
                <a:alpha val="76000"/>
              </a:srgbClr>
            </a:gs>
            <a:gs pos="0">
              <a:srgbClr val="0D6F6D">
                <a:lumMod val="56000"/>
                <a:alpha val="58000"/>
              </a:srgbClr>
            </a:gs>
          </a:gsLst>
          <a:lin ang="5400000" scaled="1"/>
        </a:gradFill>
        <a:ln>
          <a:noFill/>
        </a:ln>
        <a:effectLst/>
      </c:spPr>
    </c:plotArea>
    <c:legend>
      <c:legendPos val="r"/>
      <c:legendEntry>
        <c:idx val="0"/>
        <c:delete val="1"/>
      </c:legendEntry>
      <c:legendEntry>
        <c:idx val="2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8.4364414052429088E-2"/>
          <c:y val="1.4069377077544678E-2"/>
          <c:w val="0.76644037829154077"/>
          <c:h val="7.61111807548246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31000">
          <a:srgbClr val="00698E">
            <a:alpha val="90000"/>
            <a:lumMod val="80000"/>
          </a:srgbClr>
        </a:gs>
        <a:gs pos="100000">
          <a:srgbClr val="146974">
            <a:lumMod val="71000"/>
          </a:srgbClr>
        </a:gs>
        <a:gs pos="73000">
          <a:srgbClr val="146974">
            <a:lumMod val="45000"/>
          </a:srgbClr>
        </a:gs>
        <a:gs pos="0">
          <a:srgbClr val="395E63"/>
        </a:gs>
      </a:gsLst>
      <a:lin ang="5400000" scaled="1"/>
    </a:gradFill>
    <a:ln w="3175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'Annual Breakdown'!A1"/><Relationship Id="rId4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'Financial Freedom Calculator'!A1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19049</xdr:colOff>
      <xdr:row>1</xdr:row>
      <xdr:rowOff>584</xdr:rowOff>
    </xdr:to>
    <xdr:sp macro="" textlink="">
      <xdr:nvSpPr>
        <xdr:cNvPr id="20" name="Header">
          <a:extLst>
            <a:ext uri="{FF2B5EF4-FFF2-40B4-BE49-F238E27FC236}">
              <a16:creationId xmlns:a16="http://schemas.microsoft.com/office/drawing/2014/main" id="{CDEC47CA-5F66-46A4-A316-5702DB7D543C}"/>
            </a:ext>
          </a:extLst>
        </xdr:cNvPr>
        <xdr:cNvSpPr/>
      </xdr:nvSpPr>
      <xdr:spPr>
        <a:xfrm>
          <a:off x="0" y="0"/>
          <a:ext cx="12239624" cy="638759"/>
        </a:xfrm>
        <a:prstGeom prst="roundRect">
          <a:avLst>
            <a:gd name="adj" fmla="val 16667"/>
          </a:avLst>
        </a:prstGeom>
        <a:gradFill>
          <a:gsLst>
            <a:gs pos="0">
              <a:schemeClr val="accent5">
                <a:lumMod val="75000"/>
              </a:schemeClr>
            </a:gs>
            <a:gs pos="50000">
              <a:schemeClr val="accent6">
                <a:lumMod val="75000"/>
              </a:schemeClr>
            </a:gs>
            <a:gs pos="100000">
              <a:schemeClr val="accent5">
                <a:lumMod val="50000"/>
              </a:schemeClr>
            </a:gs>
          </a:gsLst>
          <a:lin ang="5400000" scaled="0"/>
        </a:gradFill>
        <a:ln>
          <a:noFill/>
        </a:ln>
      </xdr:spPr>
      <xdr:txBody>
        <a:bodyPr lIns="91425" tIns="45700" rIns="91425" bIns="45700" anchor="ctr" anchorCtr="0">
          <a:noAutofit/>
        </a:bodyPr>
        <a:lstStyle/>
        <a:p>
          <a:pPr lvl="0" indent="0" algn="r">
            <a:spcBef>
              <a:spcPts val="0"/>
            </a:spcBef>
            <a:buSzPct val="25000"/>
            <a:buNone/>
          </a:pPr>
          <a:r>
            <a:rPr lang="en-US" sz="2400" b="1" i="0" u="none" strike="noStrike">
              <a:gradFill>
                <a:gsLst>
                  <a:gs pos="12000">
                    <a:srgbClr val="D3FDED"/>
                  </a:gs>
                  <a:gs pos="100000">
                    <a:schemeClr val="accent3">
                      <a:lumMod val="5000"/>
                      <a:lumOff val="95000"/>
                    </a:schemeClr>
                  </a:gs>
                </a:gsLst>
                <a:lin ang="5400000" scaled="1"/>
              </a:gradFill>
              <a:effectLst>
                <a:reflection blurRad="76200" stA="26000" endPos="58000" dir="5400000" sy="-100000" algn="bl" rotWithShape="0"/>
              </a:effectLst>
              <a:latin typeface="Roboto"/>
              <a:ea typeface="Arial"/>
              <a:cs typeface="Arial"/>
              <a:sym typeface="Arial"/>
            </a:rPr>
            <a:t>Financial Freedom Calculator</a:t>
          </a:r>
        </a:p>
      </xdr:txBody>
    </xdr:sp>
    <xdr:clientData fLocksWithSheet="0"/>
  </xdr:twoCellAnchor>
  <xdr:twoCellAnchor editAs="absolute">
    <xdr:from>
      <xdr:col>0</xdr:col>
      <xdr:colOff>0</xdr:colOff>
      <xdr:row>0</xdr:row>
      <xdr:rowOff>0</xdr:rowOff>
    </xdr:from>
    <xdr:to>
      <xdr:col>1</xdr:col>
      <xdr:colOff>2721</xdr:colOff>
      <xdr:row>42</xdr:row>
      <xdr:rowOff>454478</xdr:rowOff>
    </xdr:to>
    <xdr:grpSp>
      <xdr:nvGrpSpPr>
        <xdr:cNvPr id="3" name="Dashboard">
          <a:extLst>
            <a:ext uri="{FF2B5EF4-FFF2-40B4-BE49-F238E27FC236}">
              <a16:creationId xmlns:a16="http://schemas.microsoft.com/office/drawing/2014/main" id="{80DD0C93-F6BF-4B4C-AAFC-BFA21C26E336}"/>
            </a:ext>
          </a:extLst>
        </xdr:cNvPr>
        <xdr:cNvGrpSpPr/>
      </xdr:nvGrpSpPr>
      <xdr:grpSpPr>
        <a:xfrm>
          <a:off x="0" y="0"/>
          <a:ext cx="1955346" cy="8665028"/>
          <a:chOff x="0" y="0"/>
          <a:chExt cx="1955346" cy="8667750"/>
        </a:xfrm>
      </xdr:grpSpPr>
      <xdr:sp macro="" textlink="">
        <xdr:nvSpPr>
          <xdr:cNvPr id="22" name="BG_BG">
            <a:extLst>
              <a:ext uri="{FF2B5EF4-FFF2-40B4-BE49-F238E27FC236}">
                <a16:creationId xmlns:a16="http://schemas.microsoft.com/office/drawing/2014/main" id="{589C2ED6-D0C7-4944-BF46-9CB7B3E3F0D2}"/>
              </a:ext>
            </a:extLst>
          </xdr:cNvPr>
          <xdr:cNvSpPr/>
        </xdr:nvSpPr>
        <xdr:spPr>
          <a:xfrm>
            <a:off x="15356" y="7557"/>
            <a:ext cx="1889644" cy="8652897"/>
          </a:xfrm>
          <a:prstGeom prst="rect">
            <a:avLst/>
          </a:prstGeom>
          <a:solidFill>
            <a:schemeClr val="accent6">
              <a:lumMod val="75000"/>
            </a:schemeClr>
          </a:solidFill>
        </xdr:spPr>
        <xdr:style>
          <a:lnRef idx="2">
            <a:schemeClr val="accent6">
              <a:shade val="50000"/>
            </a:schemeClr>
          </a:lnRef>
          <a:fillRef idx="1">
            <a:schemeClr val="accent6"/>
          </a:fillRef>
          <a:effectRef idx="0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23" name="Dashboard_Bg">
            <a:extLst>
              <a:ext uri="{FF2B5EF4-FFF2-40B4-BE49-F238E27FC236}">
                <a16:creationId xmlns:a16="http://schemas.microsoft.com/office/drawing/2014/main" id="{8DC639F1-A2C0-40A8-90DB-73BC9C7AC2C8}"/>
              </a:ext>
            </a:extLst>
          </xdr:cNvPr>
          <xdr:cNvSpPr>
            <a:spLocks noChangeAspect="1"/>
          </xdr:cNvSpPr>
        </xdr:nvSpPr>
        <xdr:spPr>
          <a:xfrm>
            <a:off x="0" y="0"/>
            <a:ext cx="1888577" cy="8667750"/>
          </a:xfrm>
          <a:prstGeom prst="rect">
            <a:avLst/>
          </a:prstGeom>
          <a:gradFill>
            <a:gsLst>
              <a:gs pos="0">
                <a:schemeClr val="bg1"/>
              </a:gs>
              <a:gs pos="5000">
                <a:srgbClr val="D9EBEB"/>
              </a:gs>
              <a:gs pos="11000">
                <a:schemeClr val="accent5">
                  <a:lumMod val="75000"/>
                </a:schemeClr>
              </a:gs>
            </a:gsLst>
            <a:lin ang="5400000" scaled="1"/>
          </a:gra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/>
              <a:t>f</a:t>
            </a:r>
          </a:p>
        </xdr:txBody>
      </xdr:sp>
      <xdr:sp macro="" textlink="">
        <xdr:nvSpPr>
          <xdr:cNvPr id="14" name="FFC">
            <a:extLst>
              <a:ext uri="{FF2B5EF4-FFF2-40B4-BE49-F238E27FC236}">
                <a16:creationId xmlns:a16="http://schemas.microsoft.com/office/drawing/2014/main" id="{DD2794AF-A803-4E6E-9DCF-E6EFC1F36992}"/>
              </a:ext>
            </a:extLst>
          </xdr:cNvPr>
          <xdr:cNvSpPr>
            <a:spLocks/>
          </xdr:cNvSpPr>
        </xdr:nvSpPr>
        <xdr:spPr>
          <a:xfrm>
            <a:off x="1" y="2105025"/>
            <a:ext cx="1896716" cy="282931"/>
          </a:xfrm>
          <a:prstGeom prst="roundRect">
            <a:avLst/>
          </a:prstGeom>
          <a:gradFill>
            <a:gsLst>
              <a:gs pos="100000">
                <a:srgbClr val="7EAA2D"/>
              </a:gs>
              <a:gs pos="0">
                <a:srgbClr val="588408"/>
              </a:gs>
              <a:gs pos="50000">
                <a:srgbClr val="4F9B31"/>
              </a:gs>
              <a:gs pos="84000">
                <a:srgbClr val="9FCB4D"/>
              </a:gs>
              <a:gs pos="7000">
                <a:srgbClr val="A7E13F"/>
              </a:gs>
            </a:gsLst>
            <a:lin ang="5400000" scaled="1"/>
          </a:gradFill>
          <a:ln w="12700"/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wrap="none" rtlCol="0" anchor="ctr">
            <a:scene3d>
              <a:camera prst="orthographicFront"/>
              <a:lightRig rig="threePt" dir="t"/>
            </a:scene3d>
            <a:sp3d extrusionH="57150">
              <a:bevelT w="69850" h="38100" prst="cross"/>
              <a:bevelB w="57150" h="38100" prst="hardEdge"/>
            </a:sp3d>
          </a:bodyPr>
          <a:lstStyle/>
          <a:p>
            <a:pPr algn="ctr"/>
            <a:r>
              <a:rPr lang="en-US" sz="1100" b="1" i="1">
                <a:gradFill>
                  <a:gsLst>
                    <a:gs pos="64000">
                      <a:schemeClr val="bg1"/>
                    </a:gs>
                    <a:gs pos="0">
                      <a:srgbClr val="FFFF00"/>
                    </a:gs>
                  </a:gsLst>
                  <a:lin ang="5400000" scaled="1"/>
                </a:gradFill>
                <a:effectLst>
                  <a:glow rad="88900">
                    <a:schemeClr val="accent4">
                      <a:lumMod val="75000"/>
                      <a:alpha val="29000"/>
                    </a:schemeClr>
                  </a:glow>
                  <a:reflection blurRad="6350" stA="44000" endPos="53000" dir="5400000" sy="-100000" algn="bl" rotWithShape="0"/>
                </a:effectLst>
              </a:rPr>
              <a:t>Financial</a:t>
            </a:r>
            <a:r>
              <a:rPr lang="en-US" sz="1100" b="1" i="1" baseline="0">
                <a:gradFill>
                  <a:gsLst>
                    <a:gs pos="64000">
                      <a:schemeClr val="bg1"/>
                    </a:gs>
                    <a:gs pos="0">
                      <a:srgbClr val="FFFF00"/>
                    </a:gs>
                  </a:gsLst>
                  <a:lin ang="5400000" scaled="1"/>
                </a:gradFill>
                <a:effectLst>
                  <a:glow rad="88900">
                    <a:schemeClr val="accent4">
                      <a:lumMod val="75000"/>
                      <a:alpha val="29000"/>
                    </a:schemeClr>
                  </a:glow>
                  <a:reflection blurRad="6350" stA="44000" endPos="53000" dir="5400000" sy="-100000" algn="bl" rotWithShape="0"/>
                </a:effectLst>
              </a:rPr>
              <a:t> Freedom Calculator</a:t>
            </a:r>
            <a:endParaRPr lang="en-US" sz="1100" b="1">
              <a:gradFill>
                <a:gsLst>
                  <a:gs pos="64000">
                    <a:schemeClr val="bg1"/>
                  </a:gs>
                  <a:gs pos="0">
                    <a:srgbClr val="FFFF00"/>
                  </a:gs>
                </a:gsLst>
                <a:lin ang="5400000" scaled="1"/>
              </a:gradFill>
              <a:effectLst>
                <a:glow rad="88900">
                  <a:schemeClr val="accent4">
                    <a:lumMod val="75000"/>
                    <a:alpha val="29000"/>
                  </a:schemeClr>
                </a:glow>
                <a:reflection blurRad="6350" stA="44000" endPos="53000" dir="5400000" sy="-100000" algn="bl" rotWithShape="0"/>
              </a:effectLst>
            </a:endParaRPr>
          </a:p>
        </xdr:txBody>
      </xdr:sp>
      <xdr:sp macro="" textlink="">
        <xdr:nvSpPr>
          <xdr:cNvPr id="15" name="Annual Breakdown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FA830207-987F-48C0-96B6-5A742CF7C36B}"/>
              </a:ext>
            </a:extLst>
          </xdr:cNvPr>
          <xdr:cNvSpPr>
            <a:spLocks/>
          </xdr:cNvSpPr>
        </xdr:nvSpPr>
        <xdr:spPr>
          <a:xfrm>
            <a:off x="0" y="2414794"/>
            <a:ext cx="1888435" cy="269282"/>
          </a:xfrm>
          <a:prstGeom prst="roundRect">
            <a:avLst/>
          </a:prstGeom>
          <a:solidFill>
            <a:schemeClr val="accent5">
              <a:lumMod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none" rtlCol="0" anchor="ctr"/>
          <a:lstStyle/>
          <a:p>
            <a:pPr algn="ctr"/>
            <a:r>
              <a:rPr lang="en-US" sz="1200">
                <a:gradFill>
                  <a:gsLst>
                    <a:gs pos="0">
                      <a:srgbClr val="A9C2C3"/>
                    </a:gs>
                    <a:gs pos="63000">
                      <a:srgbClr val="94B8BC"/>
                    </a:gs>
                    <a:gs pos="100000">
                      <a:schemeClr val="accent5">
                        <a:lumMod val="75000"/>
                      </a:schemeClr>
                    </a:gs>
                  </a:gsLst>
                  <a:lin ang="5400000" scaled="1"/>
                </a:gradFill>
              </a:rPr>
              <a:t>Annual</a:t>
            </a:r>
            <a:r>
              <a:rPr lang="en-US" sz="1200" baseline="0">
                <a:gradFill>
                  <a:gsLst>
                    <a:gs pos="0">
                      <a:srgbClr val="A9C2C3"/>
                    </a:gs>
                    <a:gs pos="63000">
                      <a:srgbClr val="94B8BC"/>
                    </a:gs>
                    <a:gs pos="100000">
                      <a:schemeClr val="accent5">
                        <a:lumMod val="75000"/>
                      </a:schemeClr>
                    </a:gs>
                  </a:gsLst>
                  <a:lin ang="5400000" scaled="1"/>
                </a:gradFill>
              </a:rPr>
              <a:t> Breakdown</a:t>
            </a:r>
            <a:endParaRPr lang="en-US" sz="1200">
              <a:gradFill>
                <a:gsLst>
                  <a:gs pos="0">
                    <a:srgbClr val="A9C2C3"/>
                  </a:gs>
                  <a:gs pos="63000">
                    <a:srgbClr val="94B8BC"/>
                  </a:gs>
                  <a:gs pos="100000">
                    <a:schemeClr val="accent5">
                      <a:lumMod val="75000"/>
                    </a:schemeClr>
                  </a:gs>
                </a:gsLst>
                <a:lin ang="5400000" scaled="1"/>
              </a:gradFill>
            </a:endParaRPr>
          </a:p>
        </xdr:txBody>
      </xdr:sp>
      <xdr:grpSp>
        <xdr:nvGrpSpPr>
          <xdr:cNvPr id="27" name="Logo">
            <a:extLst>
              <a:ext uri="{FF2B5EF4-FFF2-40B4-BE49-F238E27FC236}">
                <a16:creationId xmlns:a16="http://schemas.microsoft.com/office/drawing/2014/main" id="{5EADB10C-FD2D-45EC-B555-BD6B9635B6FC}"/>
              </a:ext>
            </a:extLst>
          </xdr:cNvPr>
          <xdr:cNvGrpSpPr/>
        </xdr:nvGrpSpPr>
        <xdr:grpSpPr>
          <a:xfrm>
            <a:off x="1" y="60748"/>
            <a:ext cx="1955345" cy="1594089"/>
            <a:chOff x="0" y="89589"/>
            <a:chExt cx="2857501" cy="2350925"/>
          </a:xfrm>
        </xdr:grpSpPr>
        <xdr:sp macro="" textlink="">
          <xdr:nvSpPr>
            <xdr:cNvPr id="28" name="Enriched">
              <a:extLst>
                <a:ext uri="{FF2B5EF4-FFF2-40B4-BE49-F238E27FC236}">
                  <a16:creationId xmlns:a16="http://schemas.microsoft.com/office/drawing/2014/main" id="{C9D057BE-1FE9-493C-A46A-1B8112DE378A}"/>
                </a:ext>
              </a:extLst>
            </xdr:cNvPr>
            <xdr:cNvSpPr/>
          </xdr:nvSpPr>
          <xdr:spPr>
            <a:xfrm>
              <a:off x="0" y="907678"/>
              <a:ext cx="2811790" cy="968130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en-US" sz="3600" b="0">
                  <a:ln w="9525" cmpd="sng">
                    <a:solidFill>
                      <a:srgbClr val="FFBF8F"/>
                    </a:solidFill>
                  </a:ln>
                  <a:gradFill>
                    <a:gsLst>
                      <a:gs pos="100000">
                        <a:srgbClr val="9F319F">
                          <a:alpha val="0"/>
                        </a:srgbClr>
                      </a:gs>
                      <a:gs pos="0">
                        <a:srgbClr val="EEF0D4"/>
                      </a:gs>
                      <a:gs pos="61000">
                        <a:schemeClr val="accent1">
                          <a:lumMod val="5000"/>
                          <a:lumOff val="95000"/>
                        </a:schemeClr>
                      </a:gs>
                    </a:gsLst>
                    <a:lin ang="5400000" scaled="1"/>
                  </a:gradFill>
                  <a:latin typeface="+mn-lt"/>
                </a:rPr>
                <a:t>Enriched</a:t>
              </a:r>
              <a:endParaRPr lang="en-US" sz="4800" b="0">
                <a:ln w="9525" cmpd="sng">
                  <a:solidFill>
                    <a:srgbClr val="FFBF8F"/>
                  </a:solidFill>
                </a:ln>
                <a:gradFill>
                  <a:gsLst>
                    <a:gs pos="100000">
                      <a:srgbClr val="9F319F">
                        <a:alpha val="0"/>
                      </a:srgbClr>
                    </a:gs>
                    <a:gs pos="0">
                      <a:srgbClr val="EEF0D4"/>
                    </a:gs>
                    <a:gs pos="61000">
                      <a:schemeClr val="accent1">
                        <a:lumMod val="5000"/>
                        <a:lumOff val="95000"/>
                      </a:schemeClr>
                    </a:gs>
                  </a:gsLst>
                  <a:lin ang="5400000" scaled="1"/>
                </a:gradFill>
                <a:latin typeface="+mn-lt"/>
              </a:endParaRPr>
            </a:p>
          </xdr:txBody>
        </xdr:sp>
        <xdr:sp macro="" textlink="">
          <xdr:nvSpPr>
            <xdr:cNvPr id="29" name="Academy">
              <a:extLst>
                <a:ext uri="{FF2B5EF4-FFF2-40B4-BE49-F238E27FC236}">
                  <a16:creationId xmlns:a16="http://schemas.microsoft.com/office/drawing/2014/main" id="{5141B74E-EDA8-4B5E-BD22-A452A1D61EAE}"/>
                </a:ext>
              </a:extLst>
            </xdr:cNvPr>
            <xdr:cNvSpPr>
              <a:spLocks noChangeAspect="1"/>
            </xdr:cNvSpPr>
          </xdr:nvSpPr>
          <xdr:spPr>
            <a:xfrm>
              <a:off x="85165" y="1629852"/>
              <a:ext cx="2682252" cy="491765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en-US" sz="2400" b="0">
                  <a:ln w="9525" cmpd="sng">
                    <a:solidFill>
                      <a:srgbClr val="FFD7B9"/>
                    </a:solidFill>
                  </a:ln>
                  <a:gradFill>
                    <a:gsLst>
                      <a:gs pos="100000">
                        <a:srgbClr val="9F319F">
                          <a:alpha val="0"/>
                        </a:srgbClr>
                      </a:gs>
                      <a:gs pos="0">
                        <a:srgbClr val="EEF0D4"/>
                      </a:gs>
                      <a:gs pos="61000">
                        <a:schemeClr val="accent1">
                          <a:lumMod val="5000"/>
                          <a:lumOff val="95000"/>
                        </a:schemeClr>
                      </a:gs>
                    </a:gsLst>
                    <a:lin ang="5400000" scaled="1"/>
                  </a:gradFill>
                  <a:latin typeface="+mn-lt"/>
                </a:rPr>
                <a:t>ACADEMY</a:t>
              </a:r>
              <a:endParaRPr lang="en-US" sz="2800" b="0">
                <a:ln w="9525" cmpd="sng">
                  <a:solidFill>
                    <a:srgbClr val="FFD7B9"/>
                  </a:solidFill>
                </a:ln>
                <a:gradFill>
                  <a:gsLst>
                    <a:gs pos="100000">
                      <a:srgbClr val="9F319F">
                        <a:alpha val="0"/>
                      </a:srgbClr>
                    </a:gs>
                    <a:gs pos="0">
                      <a:srgbClr val="EEF0D4"/>
                    </a:gs>
                    <a:gs pos="61000">
                      <a:schemeClr val="accent1">
                        <a:lumMod val="5000"/>
                        <a:lumOff val="95000"/>
                      </a:schemeClr>
                    </a:gs>
                  </a:gsLst>
                  <a:lin ang="5400000" scaled="1"/>
                </a:gradFill>
                <a:latin typeface="+mn-lt"/>
              </a:endParaRPr>
            </a:p>
          </xdr:txBody>
        </xdr:sp>
        <xdr:pic>
          <xdr:nvPicPr>
            <xdr:cNvPr id="30" name="Tree">
              <a:extLst>
                <a:ext uri="{FF2B5EF4-FFF2-40B4-BE49-F238E27FC236}">
                  <a16:creationId xmlns:a16="http://schemas.microsoft.com/office/drawing/2014/main" id="{08EC0278-CFAD-49DE-AC6A-2A5245758095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t="13072"/>
            <a:stretch/>
          </xdr:blipFill>
          <xdr:spPr>
            <a:xfrm>
              <a:off x="857570" y="89589"/>
              <a:ext cx="1161910" cy="1584515"/>
            </a:xfrm>
            <a:prstGeom prst="rect">
              <a:avLst/>
            </a:prstGeom>
          </xdr:spPr>
        </xdr:pic>
        <xdr:pic>
          <xdr:nvPicPr>
            <xdr:cNvPr id="31" name="Seaparator">
              <a:extLst>
                <a:ext uri="{FF2B5EF4-FFF2-40B4-BE49-F238E27FC236}">
                  <a16:creationId xmlns:a16="http://schemas.microsoft.com/office/drawing/2014/main" id="{F233800B-35B6-44F4-BBEF-2DF121823F8B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89648" y="2085438"/>
              <a:ext cx="2767853" cy="355076"/>
            </a:xfrm>
            <a:prstGeom prst="rect">
              <a:avLst/>
            </a:prstGeom>
          </xdr:spPr>
        </xdr:pic>
      </xdr:grpSp>
    </xdr:grpSp>
    <xdr:clientData/>
  </xdr:twoCellAnchor>
  <xdr:twoCellAnchor>
    <xdr:from>
      <xdr:col>7</xdr:col>
      <xdr:colOff>0</xdr:colOff>
      <xdr:row>4</xdr:row>
      <xdr:rowOff>0</xdr:rowOff>
    </xdr:from>
    <xdr:to>
      <xdr:col>9</xdr:col>
      <xdr:colOff>2264709</xdr:colOff>
      <xdr:row>27</xdr:row>
      <xdr:rowOff>67235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9481A38D-7A46-49E8-9125-B23127986AE7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2802</xdr:colOff>
      <xdr:row>1</xdr:row>
      <xdr:rowOff>584</xdr:rowOff>
    </xdr:to>
    <xdr:sp macro="" textlink="">
      <xdr:nvSpPr>
        <xdr:cNvPr id="22" name="Header">
          <a:extLst>
            <a:ext uri="{FF2B5EF4-FFF2-40B4-BE49-F238E27FC236}">
              <a16:creationId xmlns:a16="http://schemas.microsoft.com/office/drawing/2014/main" id="{375FE93F-2F83-4AC5-8313-B6B842DECD9D}"/>
            </a:ext>
          </a:extLst>
        </xdr:cNvPr>
        <xdr:cNvSpPr/>
      </xdr:nvSpPr>
      <xdr:spPr>
        <a:xfrm>
          <a:off x="0" y="0"/>
          <a:ext cx="13709277" cy="638759"/>
        </a:xfrm>
        <a:prstGeom prst="roundRect">
          <a:avLst>
            <a:gd name="adj" fmla="val 16667"/>
          </a:avLst>
        </a:prstGeom>
        <a:gradFill>
          <a:gsLst>
            <a:gs pos="0">
              <a:schemeClr val="accent5">
                <a:lumMod val="75000"/>
              </a:schemeClr>
            </a:gs>
            <a:gs pos="50000">
              <a:schemeClr val="accent6">
                <a:lumMod val="75000"/>
              </a:schemeClr>
            </a:gs>
            <a:gs pos="100000">
              <a:schemeClr val="accent5">
                <a:lumMod val="50000"/>
              </a:schemeClr>
            </a:gs>
          </a:gsLst>
          <a:lin ang="5400000" scaled="0"/>
        </a:gradFill>
        <a:ln>
          <a:noFill/>
        </a:ln>
      </xdr:spPr>
      <xdr:txBody>
        <a:bodyPr lIns="91425" tIns="45700" rIns="91425" bIns="45700" anchor="ctr" anchorCtr="0">
          <a:noAutofit/>
        </a:bodyPr>
        <a:lstStyle/>
        <a:p>
          <a:pPr lvl="0" indent="0" algn="r">
            <a:spcBef>
              <a:spcPts val="0"/>
            </a:spcBef>
            <a:buSzPct val="25000"/>
            <a:buNone/>
          </a:pPr>
          <a:r>
            <a:rPr lang="en-US" sz="2400" b="1" i="0" u="none" strike="noStrike">
              <a:gradFill>
                <a:gsLst>
                  <a:gs pos="12000">
                    <a:srgbClr val="D3FDED"/>
                  </a:gs>
                  <a:gs pos="100000">
                    <a:schemeClr val="accent3">
                      <a:lumMod val="5000"/>
                      <a:lumOff val="95000"/>
                    </a:schemeClr>
                  </a:gs>
                </a:gsLst>
                <a:lin ang="5400000" scaled="1"/>
              </a:gradFill>
              <a:effectLst>
                <a:reflection blurRad="76200" stA="26000" endPos="58000" dir="5400000" sy="-100000" algn="bl" rotWithShape="0"/>
              </a:effectLst>
              <a:latin typeface="Roboto"/>
              <a:ea typeface="Arial"/>
              <a:cs typeface="Arial"/>
              <a:sym typeface="Arial"/>
            </a:rPr>
            <a:t>Annual Breakdown</a:t>
          </a:r>
        </a:p>
      </xdr:txBody>
    </xdr:sp>
    <xdr:clientData fLocksWithSheet="0"/>
  </xdr:twoCellAnchor>
  <xdr:twoCellAnchor>
    <xdr:from>
      <xdr:col>7</xdr:col>
      <xdr:colOff>19049</xdr:colOff>
      <xdr:row>1</xdr:row>
      <xdr:rowOff>371475</xdr:rowOff>
    </xdr:from>
    <xdr:to>
      <xdr:col>8</xdr:col>
      <xdr:colOff>342900</xdr:colOff>
      <xdr:row>4</xdr:row>
      <xdr:rowOff>104775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05D7ED8B-368A-4F57-AC5B-5C2F36C1BDE3}"/>
            </a:ext>
          </a:extLst>
        </xdr:cNvPr>
        <xdr:cNvSpPr/>
      </xdr:nvSpPr>
      <xdr:spPr>
        <a:xfrm>
          <a:off x="3171824" y="1009650"/>
          <a:ext cx="1781176" cy="571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 b="1">
              <a:solidFill>
                <a:schemeClr val="accent6">
                  <a:lumMod val="50000"/>
                </a:schemeClr>
              </a:solidFill>
              <a:latin typeface="+mn-lt"/>
            </a:rPr>
            <a:t>Income Withdrawal </a:t>
          </a:r>
        </a:p>
        <a:p>
          <a:pPr algn="l"/>
          <a:r>
            <a:rPr lang="en-US" sz="1000" b="1">
              <a:solidFill>
                <a:schemeClr val="accent6">
                  <a:lumMod val="50000"/>
                </a:schemeClr>
              </a:solidFill>
              <a:latin typeface="+mn-lt"/>
            </a:rPr>
            <a:t>(Adjusted for</a:t>
          </a:r>
          <a:r>
            <a:rPr lang="en-US" sz="1000" b="1" baseline="0">
              <a:solidFill>
                <a:schemeClr val="accent6">
                  <a:lumMod val="50000"/>
                </a:schemeClr>
              </a:solidFill>
              <a:latin typeface="+mn-lt"/>
            </a:rPr>
            <a:t> Inflation)</a:t>
          </a:r>
          <a:endParaRPr lang="en-US" sz="1000" b="1">
            <a:solidFill>
              <a:schemeClr val="accent6">
                <a:lumMod val="50000"/>
              </a:schemeClr>
            </a:solidFill>
            <a:latin typeface="+mn-lt"/>
          </a:endParaRPr>
        </a:p>
      </xdr:txBody>
    </xdr:sp>
    <xdr:clientData/>
  </xdr:twoCellAnchor>
  <xdr:twoCellAnchor>
    <xdr:from>
      <xdr:col>9</xdr:col>
      <xdr:colOff>76200</xdr:colOff>
      <xdr:row>1</xdr:row>
      <xdr:rowOff>266698</xdr:rowOff>
    </xdr:from>
    <xdr:to>
      <xdr:col>13</xdr:col>
      <xdr:colOff>542925</xdr:colOff>
      <xdr:row>4</xdr:row>
      <xdr:rowOff>66674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B550BFAB-CAAD-4824-93DB-0138D8C4A672}"/>
            </a:ext>
          </a:extLst>
        </xdr:cNvPr>
        <xdr:cNvSpPr/>
      </xdr:nvSpPr>
      <xdr:spPr>
        <a:xfrm>
          <a:off x="6210300" y="904873"/>
          <a:ext cx="1895475" cy="63817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200" b="1">
              <a:solidFill>
                <a:schemeClr val="accent6">
                  <a:lumMod val="50000"/>
                </a:schemeClr>
              </a:solidFill>
              <a:latin typeface="+mn-lt"/>
            </a:rPr>
            <a:t>What You'll</a:t>
          </a:r>
          <a:r>
            <a:rPr lang="en-US" sz="1200" b="1" baseline="0">
              <a:solidFill>
                <a:schemeClr val="accent6">
                  <a:lumMod val="50000"/>
                </a:schemeClr>
              </a:solidFill>
              <a:latin typeface="+mn-lt"/>
            </a:rPr>
            <a:t> Need</a:t>
          </a:r>
          <a:endParaRPr lang="en-US" sz="1200" b="1">
            <a:solidFill>
              <a:schemeClr val="accent6">
                <a:lumMod val="50000"/>
              </a:schemeClr>
            </a:solidFill>
            <a:latin typeface="+mn-lt"/>
          </a:endParaRPr>
        </a:p>
        <a:p>
          <a:pPr algn="l"/>
          <a:r>
            <a:rPr lang="en-US" sz="1000" b="1">
              <a:solidFill>
                <a:schemeClr val="accent6">
                  <a:lumMod val="50000"/>
                </a:schemeClr>
              </a:solidFill>
              <a:latin typeface="+mn-lt"/>
            </a:rPr>
            <a:t>(Adjusted for</a:t>
          </a:r>
          <a:r>
            <a:rPr lang="en-US" sz="1000" b="1" baseline="0">
              <a:solidFill>
                <a:schemeClr val="accent6">
                  <a:lumMod val="50000"/>
                </a:schemeClr>
              </a:solidFill>
              <a:latin typeface="+mn-lt"/>
            </a:rPr>
            <a:t>Inflation)</a:t>
          </a:r>
          <a:endParaRPr lang="en-US" sz="1000" b="1">
            <a:solidFill>
              <a:schemeClr val="accent6">
                <a:lumMod val="50000"/>
              </a:schemeClr>
            </a:solidFill>
            <a:latin typeface="+mn-lt"/>
          </a:endParaRPr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2</xdr:col>
      <xdr:colOff>42182</xdr:colOff>
      <xdr:row>34</xdr:row>
      <xdr:rowOff>0</xdr:rowOff>
    </xdr:to>
    <xdr:grpSp>
      <xdr:nvGrpSpPr>
        <xdr:cNvPr id="25" name="Dashboard">
          <a:extLst>
            <a:ext uri="{FF2B5EF4-FFF2-40B4-BE49-F238E27FC236}">
              <a16:creationId xmlns:a16="http://schemas.microsoft.com/office/drawing/2014/main" id="{F1E83920-4B02-4DA9-872E-F182DF0865A1}"/>
            </a:ext>
          </a:extLst>
        </xdr:cNvPr>
        <xdr:cNvGrpSpPr/>
      </xdr:nvGrpSpPr>
      <xdr:grpSpPr>
        <a:xfrm>
          <a:off x="0" y="0"/>
          <a:ext cx="1956707" cy="8667750"/>
          <a:chOff x="0" y="0"/>
          <a:chExt cx="1955346" cy="8667750"/>
        </a:xfrm>
      </xdr:grpSpPr>
      <xdr:sp macro="" textlink="">
        <xdr:nvSpPr>
          <xdr:cNvPr id="26" name="BG_BG">
            <a:extLst>
              <a:ext uri="{FF2B5EF4-FFF2-40B4-BE49-F238E27FC236}">
                <a16:creationId xmlns:a16="http://schemas.microsoft.com/office/drawing/2014/main" id="{9595F2C1-56F8-4FCD-A536-C13991F72409}"/>
              </a:ext>
            </a:extLst>
          </xdr:cNvPr>
          <xdr:cNvSpPr/>
        </xdr:nvSpPr>
        <xdr:spPr>
          <a:xfrm>
            <a:off x="15356" y="7557"/>
            <a:ext cx="1889644" cy="8652897"/>
          </a:xfrm>
          <a:prstGeom prst="rect">
            <a:avLst/>
          </a:prstGeom>
          <a:solidFill>
            <a:schemeClr val="accent6">
              <a:lumMod val="75000"/>
            </a:schemeClr>
          </a:solidFill>
        </xdr:spPr>
        <xdr:style>
          <a:lnRef idx="2">
            <a:schemeClr val="accent6">
              <a:shade val="50000"/>
            </a:schemeClr>
          </a:lnRef>
          <a:fillRef idx="1">
            <a:schemeClr val="accent6"/>
          </a:fillRef>
          <a:effectRef idx="0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27" name="Dashboard_Bg">
            <a:extLst>
              <a:ext uri="{FF2B5EF4-FFF2-40B4-BE49-F238E27FC236}">
                <a16:creationId xmlns:a16="http://schemas.microsoft.com/office/drawing/2014/main" id="{D967AABF-AADB-4DA9-8D9F-932ECFF3F54D}"/>
              </a:ext>
            </a:extLst>
          </xdr:cNvPr>
          <xdr:cNvSpPr>
            <a:spLocks noChangeAspect="1"/>
          </xdr:cNvSpPr>
        </xdr:nvSpPr>
        <xdr:spPr>
          <a:xfrm>
            <a:off x="0" y="0"/>
            <a:ext cx="1888577" cy="8667750"/>
          </a:xfrm>
          <a:prstGeom prst="rect">
            <a:avLst/>
          </a:prstGeom>
          <a:gradFill>
            <a:gsLst>
              <a:gs pos="0">
                <a:schemeClr val="bg1"/>
              </a:gs>
              <a:gs pos="5000">
                <a:srgbClr val="D9EBEB"/>
              </a:gs>
              <a:gs pos="11000">
                <a:schemeClr val="accent5">
                  <a:lumMod val="75000"/>
                </a:schemeClr>
              </a:gs>
            </a:gsLst>
            <a:lin ang="5400000" scaled="1"/>
          </a:gra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/>
              <a:t>f</a:t>
            </a:r>
          </a:p>
        </xdr:txBody>
      </xdr:sp>
      <xdr:sp macro="" textlink="">
        <xdr:nvSpPr>
          <xdr:cNvPr id="28" name="FFC">
            <a:extLst>
              <a:ext uri="{FF2B5EF4-FFF2-40B4-BE49-F238E27FC236}">
                <a16:creationId xmlns:a16="http://schemas.microsoft.com/office/drawing/2014/main" id="{718EB4A5-6693-4ACB-ACA6-9AB900E1705C}"/>
              </a:ext>
            </a:extLst>
          </xdr:cNvPr>
          <xdr:cNvSpPr>
            <a:spLocks/>
          </xdr:cNvSpPr>
        </xdr:nvSpPr>
        <xdr:spPr>
          <a:xfrm>
            <a:off x="1" y="2419350"/>
            <a:ext cx="1896716" cy="282931"/>
          </a:xfrm>
          <a:prstGeom prst="roundRect">
            <a:avLst/>
          </a:prstGeom>
          <a:gradFill>
            <a:gsLst>
              <a:gs pos="100000">
                <a:srgbClr val="7EAA2D"/>
              </a:gs>
              <a:gs pos="0">
                <a:srgbClr val="588408"/>
              </a:gs>
              <a:gs pos="50000">
                <a:srgbClr val="4F9B31"/>
              </a:gs>
              <a:gs pos="84000">
                <a:srgbClr val="9FCB4D"/>
              </a:gs>
              <a:gs pos="7000">
                <a:srgbClr val="A7E13F"/>
              </a:gs>
            </a:gsLst>
            <a:lin ang="5400000" scaled="1"/>
          </a:gradFill>
          <a:ln w="12700"/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wrap="none" rtlCol="0" anchor="ctr">
            <a:scene3d>
              <a:camera prst="orthographicFront"/>
              <a:lightRig rig="threePt" dir="t"/>
            </a:scene3d>
            <a:sp3d extrusionH="57150">
              <a:bevelT w="69850" h="38100" prst="cross"/>
              <a:bevelB w="57150" h="38100" prst="hardEdge"/>
            </a:sp3d>
          </a:bodyPr>
          <a:lstStyle/>
          <a:p>
            <a:pPr algn="ctr"/>
            <a:r>
              <a:rPr lang="en-US" sz="1200" b="1" i="1">
                <a:gradFill>
                  <a:gsLst>
                    <a:gs pos="64000">
                      <a:schemeClr val="bg1"/>
                    </a:gs>
                    <a:gs pos="0">
                      <a:srgbClr val="FFFF00"/>
                    </a:gs>
                  </a:gsLst>
                  <a:lin ang="5400000" scaled="1"/>
                </a:gradFill>
                <a:effectLst>
                  <a:glow rad="88900">
                    <a:schemeClr val="accent4">
                      <a:lumMod val="75000"/>
                      <a:alpha val="29000"/>
                    </a:schemeClr>
                  </a:glow>
                  <a:reflection blurRad="6350" stA="44000" endPos="53000" dir="5400000" sy="-100000" algn="bl" rotWithShape="0"/>
                </a:effectLst>
              </a:rPr>
              <a:t>Annual Breakdown</a:t>
            </a:r>
            <a:endParaRPr lang="en-US" sz="1200" b="1">
              <a:gradFill>
                <a:gsLst>
                  <a:gs pos="64000">
                    <a:schemeClr val="bg1"/>
                  </a:gs>
                  <a:gs pos="0">
                    <a:srgbClr val="FFFF00"/>
                  </a:gs>
                </a:gsLst>
                <a:lin ang="5400000" scaled="1"/>
              </a:gradFill>
              <a:effectLst>
                <a:glow rad="88900">
                  <a:schemeClr val="accent4">
                    <a:lumMod val="75000"/>
                    <a:alpha val="29000"/>
                  </a:schemeClr>
                </a:glow>
                <a:reflection blurRad="6350" stA="44000" endPos="53000" dir="5400000" sy="-100000" algn="bl" rotWithShape="0"/>
              </a:effectLst>
            </a:endParaRPr>
          </a:p>
        </xdr:txBody>
      </xdr:sp>
      <xdr:sp macro="" textlink="">
        <xdr:nvSpPr>
          <xdr:cNvPr id="29" name="Annual Breakdown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8BA70171-70A1-4197-B66E-AEC94376F6EA}"/>
              </a:ext>
            </a:extLst>
          </xdr:cNvPr>
          <xdr:cNvSpPr>
            <a:spLocks/>
          </xdr:cNvSpPr>
        </xdr:nvSpPr>
        <xdr:spPr>
          <a:xfrm>
            <a:off x="0" y="2119519"/>
            <a:ext cx="1888435" cy="269282"/>
          </a:xfrm>
          <a:prstGeom prst="roundRect">
            <a:avLst/>
          </a:prstGeom>
          <a:solidFill>
            <a:schemeClr val="accent5">
              <a:lumMod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none" rtlCol="0" anchor="ctr"/>
          <a:lstStyle/>
          <a:p>
            <a:pPr algn="ctr"/>
            <a:r>
              <a:rPr lang="en-US" sz="1200">
                <a:gradFill>
                  <a:gsLst>
                    <a:gs pos="0">
                      <a:srgbClr val="A9C2C3"/>
                    </a:gs>
                    <a:gs pos="63000">
                      <a:srgbClr val="94B8BC"/>
                    </a:gs>
                    <a:gs pos="100000">
                      <a:schemeClr val="accent5">
                        <a:lumMod val="75000"/>
                      </a:schemeClr>
                    </a:gs>
                  </a:gsLst>
                  <a:lin ang="5400000" scaled="1"/>
                </a:gradFill>
              </a:rPr>
              <a:t>Financial </a:t>
            </a:r>
            <a:r>
              <a:rPr lang="en-US" sz="1100">
                <a:gradFill>
                  <a:gsLst>
                    <a:gs pos="0">
                      <a:srgbClr val="A9C2C3"/>
                    </a:gs>
                    <a:gs pos="63000">
                      <a:srgbClr val="94B8BC"/>
                    </a:gs>
                    <a:gs pos="100000">
                      <a:schemeClr val="accent5">
                        <a:lumMod val="75000"/>
                      </a:schemeClr>
                    </a:gs>
                  </a:gsLst>
                  <a:lin ang="5400000" scaled="1"/>
                </a:gradFill>
              </a:rPr>
              <a:t>Freedom</a:t>
            </a:r>
            <a:r>
              <a:rPr lang="en-US" sz="1200">
                <a:gradFill>
                  <a:gsLst>
                    <a:gs pos="0">
                      <a:srgbClr val="A9C2C3"/>
                    </a:gs>
                    <a:gs pos="63000">
                      <a:srgbClr val="94B8BC"/>
                    </a:gs>
                    <a:gs pos="100000">
                      <a:schemeClr val="accent5">
                        <a:lumMod val="75000"/>
                      </a:schemeClr>
                    </a:gs>
                  </a:gsLst>
                  <a:lin ang="5400000" scaled="1"/>
                </a:gradFill>
              </a:rPr>
              <a:t> Calculator</a:t>
            </a:r>
          </a:p>
        </xdr:txBody>
      </xdr:sp>
      <xdr:grpSp>
        <xdr:nvGrpSpPr>
          <xdr:cNvPr id="30" name="Logo">
            <a:extLst>
              <a:ext uri="{FF2B5EF4-FFF2-40B4-BE49-F238E27FC236}">
                <a16:creationId xmlns:a16="http://schemas.microsoft.com/office/drawing/2014/main" id="{922292FA-DD19-43EB-B18F-FDC642772D59}"/>
              </a:ext>
            </a:extLst>
          </xdr:cNvPr>
          <xdr:cNvGrpSpPr/>
        </xdr:nvGrpSpPr>
        <xdr:grpSpPr>
          <a:xfrm>
            <a:off x="1" y="60748"/>
            <a:ext cx="1955345" cy="1594089"/>
            <a:chOff x="0" y="89589"/>
            <a:chExt cx="2857501" cy="2350925"/>
          </a:xfrm>
        </xdr:grpSpPr>
        <xdr:sp macro="" textlink="">
          <xdr:nvSpPr>
            <xdr:cNvPr id="31" name="Enriched">
              <a:extLst>
                <a:ext uri="{FF2B5EF4-FFF2-40B4-BE49-F238E27FC236}">
                  <a16:creationId xmlns:a16="http://schemas.microsoft.com/office/drawing/2014/main" id="{3A0EEF10-BC22-4B2B-B23E-B845654BB3DA}"/>
                </a:ext>
              </a:extLst>
            </xdr:cNvPr>
            <xdr:cNvSpPr/>
          </xdr:nvSpPr>
          <xdr:spPr>
            <a:xfrm>
              <a:off x="0" y="907678"/>
              <a:ext cx="2811790" cy="968130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en-US" sz="3600" b="0">
                  <a:ln w="9525" cmpd="sng">
                    <a:solidFill>
                      <a:srgbClr val="FFBF8F"/>
                    </a:solidFill>
                  </a:ln>
                  <a:gradFill>
                    <a:gsLst>
                      <a:gs pos="100000">
                        <a:srgbClr val="9F319F">
                          <a:alpha val="0"/>
                        </a:srgbClr>
                      </a:gs>
                      <a:gs pos="0">
                        <a:srgbClr val="EEF0D4"/>
                      </a:gs>
                      <a:gs pos="61000">
                        <a:schemeClr val="accent1">
                          <a:lumMod val="5000"/>
                          <a:lumOff val="95000"/>
                        </a:schemeClr>
                      </a:gs>
                    </a:gsLst>
                    <a:lin ang="5400000" scaled="1"/>
                  </a:gradFill>
                  <a:latin typeface="+mn-lt"/>
                </a:rPr>
                <a:t>Enriched</a:t>
              </a:r>
              <a:endParaRPr lang="en-US" sz="4800" b="0">
                <a:ln w="9525" cmpd="sng">
                  <a:solidFill>
                    <a:srgbClr val="FFBF8F"/>
                  </a:solidFill>
                </a:ln>
                <a:gradFill>
                  <a:gsLst>
                    <a:gs pos="100000">
                      <a:srgbClr val="9F319F">
                        <a:alpha val="0"/>
                      </a:srgbClr>
                    </a:gs>
                    <a:gs pos="0">
                      <a:srgbClr val="EEF0D4"/>
                    </a:gs>
                    <a:gs pos="61000">
                      <a:schemeClr val="accent1">
                        <a:lumMod val="5000"/>
                        <a:lumOff val="95000"/>
                      </a:schemeClr>
                    </a:gs>
                  </a:gsLst>
                  <a:lin ang="5400000" scaled="1"/>
                </a:gradFill>
                <a:latin typeface="+mn-lt"/>
              </a:endParaRPr>
            </a:p>
          </xdr:txBody>
        </xdr:sp>
        <xdr:sp macro="" textlink="">
          <xdr:nvSpPr>
            <xdr:cNvPr id="32" name="Academy">
              <a:extLst>
                <a:ext uri="{FF2B5EF4-FFF2-40B4-BE49-F238E27FC236}">
                  <a16:creationId xmlns:a16="http://schemas.microsoft.com/office/drawing/2014/main" id="{8E0998D6-9669-492A-A9CD-2F6189075787}"/>
                </a:ext>
              </a:extLst>
            </xdr:cNvPr>
            <xdr:cNvSpPr>
              <a:spLocks noChangeAspect="1"/>
            </xdr:cNvSpPr>
          </xdr:nvSpPr>
          <xdr:spPr>
            <a:xfrm>
              <a:off x="85165" y="1629852"/>
              <a:ext cx="2682252" cy="491765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en-US" sz="2400" b="0">
                  <a:ln w="9525" cmpd="sng">
                    <a:solidFill>
                      <a:srgbClr val="FFD7B9"/>
                    </a:solidFill>
                  </a:ln>
                  <a:gradFill>
                    <a:gsLst>
                      <a:gs pos="100000">
                        <a:srgbClr val="9F319F">
                          <a:alpha val="0"/>
                        </a:srgbClr>
                      </a:gs>
                      <a:gs pos="0">
                        <a:srgbClr val="EEF0D4"/>
                      </a:gs>
                      <a:gs pos="61000">
                        <a:schemeClr val="accent1">
                          <a:lumMod val="5000"/>
                          <a:lumOff val="95000"/>
                        </a:schemeClr>
                      </a:gs>
                    </a:gsLst>
                    <a:lin ang="5400000" scaled="1"/>
                  </a:gradFill>
                  <a:latin typeface="+mn-lt"/>
                </a:rPr>
                <a:t>ACADEMY</a:t>
              </a:r>
              <a:endParaRPr lang="en-US" sz="2800" b="0">
                <a:ln w="9525" cmpd="sng">
                  <a:solidFill>
                    <a:srgbClr val="FFD7B9"/>
                  </a:solidFill>
                </a:ln>
                <a:gradFill>
                  <a:gsLst>
                    <a:gs pos="100000">
                      <a:srgbClr val="9F319F">
                        <a:alpha val="0"/>
                      </a:srgbClr>
                    </a:gs>
                    <a:gs pos="0">
                      <a:srgbClr val="EEF0D4"/>
                    </a:gs>
                    <a:gs pos="61000">
                      <a:schemeClr val="accent1">
                        <a:lumMod val="5000"/>
                        <a:lumOff val="95000"/>
                      </a:schemeClr>
                    </a:gs>
                  </a:gsLst>
                  <a:lin ang="5400000" scaled="1"/>
                </a:gradFill>
                <a:latin typeface="+mn-lt"/>
              </a:endParaRPr>
            </a:p>
          </xdr:txBody>
        </xdr:sp>
        <xdr:pic>
          <xdr:nvPicPr>
            <xdr:cNvPr id="33" name="Tree">
              <a:extLst>
                <a:ext uri="{FF2B5EF4-FFF2-40B4-BE49-F238E27FC236}">
                  <a16:creationId xmlns:a16="http://schemas.microsoft.com/office/drawing/2014/main" id="{15C7DF2C-600A-4E73-B128-78CA360C1788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t="13072"/>
            <a:stretch/>
          </xdr:blipFill>
          <xdr:spPr>
            <a:xfrm>
              <a:off x="857570" y="89589"/>
              <a:ext cx="1161910" cy="1584515"/>
            </a:xfrm>
            <a:prstGeom prst="rect">
              <a:avLst/>
            </a:prstGeom>
          </xdr:spPr>
        </xdr:pic>
        <xdr:pic>
          <xdr:nvPicPr>
            <xdr:cNvPr id="34" name="Seaparator">
              <a:extLst>
                <a:ext uri="{FF2B5EF4-FFF2-40B4-BE49-F238E27FC236}">
                  <a16:creationId xmlns:a16="http://schemas.microsoft.com/office/drawing/2014/main" id="{CCA98AA8-D590-430A-9D9B-FB52C02ACBB4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89648" y="2085438"/>
              <a:ext cx="2767853" cy="355076"/>
            </a:xfrm>
            <a:prstGeom prst="rect">
              <a:avLst/>
            </a:prstGeom>
          </xdr:spPr>
        </xdr:pic>
      </xdr:grpSp>
    </xdr:grpSp>
    <xdr:clientData/>
  </xdr:twoCellAnchor>
  <xdr:twoCellAnchor>
    <xdr:from>
      <xdr:col>14</xdr:col>
      <xdr:colOff>0</xdr:colOff>
      <xdr:row>4</xdr:row>
      <xdr:rowOff>9525</xdr:rowOff>
    </xdr:from>
    <xdr:to>
      <xdr:col>16</xdr:col>
      <xdr:colOff>16809</xdr:colOff>
      <xdr:row>19</xdr:row>
      <xdr:rowOff>38660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767DEA20-4B36-4B8E-AC4B-D70A86234F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75"/>
  <sheetViews>
    <sheetView showGridLines="0" tabSelected="1" zoomScaleNormal="100" workbookViewId="0">
      <selection activeCell="B1" sqref="B1:G1"/>
    </sheetView>
  </sheetViews>
  <sheetFormatPr defaultColWidth="8.85546875" defaultRowHeight="15"/>
  <cols>
    <col min="1" max="1" width="29.28515625" customWidth="1"/>
    <col min="2" max="2" width="13" customWidth="1"/>
    <col min="3" max="3" width="43.7109375" style="1" customWidth="1"/>
    <col min="4" max="4" width="6" style="1" customWidth="1"/>
    <col min="5" max="5" width="20.85546875" style="2" customWidth="1"/>
    <col min="6" max="6" width="1.140625" style="2" customWidth="1"/>
    <col min="7" max="7" width="8.7109375" style="1" customWidth="1"/>
    <col min="8" max="8" width="7.7109375" style="1" customWidth="1"/>
    <col min="9" max="9" width="41.42578125" style="1" customWidth="1"/>
    <col min="10" max="10" width="34" style="1" customWidth="1"/>
    <col min="11" max="11" width="10.7109375" style="1" customWidth="1"/>
    <col min="12" max="12" width="10.42578125" bestFit="1" customWidth="1"/>
  </cols>
  <sheetData>
    <row r="1" spans="2:21" ht="50.25" customHeight="1">
      <c r="B1" s="153"/>
      <c r="C1" s="153"/>
      <c r="D1" s="153"/>
      <c r="E1" s="153"/>
      <c r="F1" s="153"/>
      <c r="G1" s="153"/>
      <c r="H1" s="95"/>
      <c r="I1" s="95"/>
      <c r="J1" s="3"/>
      <c r="K1" s="20"/>
      <c r="L1" s="23"/>
      <c r="M1" s="23"/>
      <c r="N1" s="23"/>
      <c r="O1" s="23"/>
      <c r="P1" s="23"/>
      <c r="Q1" s="23"/>
      <c r="R1" s="23"/>
      <c r="S1" s="23"/>
      <c r="T1" s="23"/>
      <c r="U1" s="23"/>
    </row>
    <row r="2" spans="2:21" ht="42" customHeight="1">
      <c r="B2" s="9"/>
      <c r="C2" s="9"/>
      <c r="D2" s="9"/>
      <c r="E2" s="9"/>
      <c r="F2" s="9"/>
      <c r="G2" s="9"/>
      <c r="H2" s="95"/>
      <c r="I2" s="95"/>
      <c r="J2" s="3"/>
      <c r="K2" s="20"/>
      <c r="L2" s="23"/>
      <c r="M2" s="23"/>
      <c r="N2" s="23"/>
      <c r="O2" s="23"/>
      <c r="P2" s="23"/>
      <c r="Q2" s="23"/>
      <c r="R2" s="23"/>
      <c r="S2" s="23"/>
      <c r="T2" s="23"/>
      <c r="U2" s="23"/>
    </row>
    <row r="3" spans="2:21" ht="21.75" customHeight="1">
      <c r="B3" s="9"/>
      <c r="C3" s="98" t="s">
        <v>6</v>
      </c>
      <c r="D3" s="9"/>
      <c r="E3" s="9"/>
      <c r="F3" s="9"/>
      <c r="G3" s="9"/>
      <c r="H3" s="150" t="s">
        <v>20</v>
      </c>
      <c r="I3" s="150"/>
      <c r="K3" s="20"/>
      <c r="L3" s="23"/>
      <c r="M3" s="23"/>
      <c r="N3" s="23"/>
      <c r="O3" s="23"/>
      <c r="P3" s="23"/>
      <c r="Q3" s="23"/>
      <c r="R3" s="23"/>
      <c r="S3" s="23"/>
      <c r="T3" s="23"/>
      <c r="U3" s="23"/>
    </row>
    <row r="4" spans="2:21" ht="4.5" customHeight="1">
      <c r="B4" s="8"/>
      <c r="C4" s="12"/>
      <c r="D4" s="12"/>
      <c r="E4" s="13"/>
      <c r="F4" s="137"/>
      <c r="G4" s="95"/>
      <c r="H4" s="97"/>
      <c r="I4" s="97"/>
      <c r="J4" s="97"/>
      <c r="K4" s="20"/>
      <c r="L4" s="23"/>
      <c r="M4" s="23"/>
      <c r="N4" s="23"/>
      <c r="O4" s="23"/>
      <c r="P4" s="23"/>
      <c r="Q4" s="23"/>
      <c r="R4" s="23"/>
      <c r="S4" s="23"/>
      <c r="T4" s="23"/>
      <c r="U4" s="23"/>
    </row>
    <row r="5" spans="2:21" ht="3" customHeight="1">
      <c r="B5" s="8"/>
      <c r="C5" s="40"/>
      <c r="D5" s="14"/>
      <c r="E5" s="14"/>
      <c r="F5" s="32"/>
      <c r="G5" s="95"/>
      <c r="H5" s="106"/>
      <c r="I5" s="106"/>
      <c r="K5" s="20"/>
      <c r="L5" s="23"/>
      <c r="M5" s="23"/>
      <c r="N5" s="23"/>
      <c r="O5" s="23"/>
      <c r="P5" s="23"/>
      <c r="Q5" s="23"/>
      <c r="R5" s="23"/>
      <c r="S5" s="23"/>
      <c r="T5" s="23"/>
      <c r="U5" s="23"/>
    </row>
    <row r="6" spans="2:21" s="7" customFormat="1" ht="17.100000000000001" customHeight="1">
      <c r="B6" s="17"/>
      <c r="C6" s="58" t="s">
        <v>3</v>
      </c>
      <c r="D6" s="59"/>
      <c r="E6" s="44">
        <v>30</v>
      </c>
      <c r="F6" s="32"/>
      <c r="G6" s="95"/>
      <c r="H6" s="106"/>
      <c r="I6" s="106"/>
      <c r="K6" s="20"/>
      <c r="L6" s="29"/>
      <c r="M6" s="29"/>
      <c r="N6" s="29"/>
      <c r="O6" s="29"/>
      <c r="P6" s="29"/>
      <c r="Q6" s="29"/>
      <c r="R6" s="29"/>
      <c r="S6" s="29"/>
      <c r="T6" s="29"/>
      <c r="U6" s="29"/>
    </row>
    <row r="7" spans="2:21" s="7" customFormat="1" ht="5.25" customHeight="1">
      <c r="B7" s="17"/>
      <c r="C7" s="58"/>
      <c r="D7" s="59"/>
      <c r="E7" s="45"/>
      <c r="F7" s="32"/>
      <c r="G7" s="9"/>
      <c r="H7" s="106"/>
      <c r="I7" s="106"/>
      <c r="K7" s="20"/>
      <c r="L7" s="29"/>
      <c r="M7" s="29"/>
      <c r="N7" s="29"/>
      <c r="O7" s="29"/>
      <c r="P7" s="29"/>
      <c r="Q7" s="29"/>
      <c r="R7" s="29"/>
      <c r="S7" s="29"/>
      <c r="T7" s="29"/>
      <c r="U7" s="29"/>
    </row>
    <row r="8" spans="2:21" s="7" customFormat="1" ht="17.100000000000001" customHeight="1">
      <c r="B8" s="17"/>
      <c r="C8" s="154" t="s">
        <v>8</v>
      </c>
      <c r="D8" s="155"/>
      <c r="E8" s="46">
        <v>60</v>
      </c>
      <c r="F8" s="33"/>
      <c r="G8" s="9"/>
      <c r="H8" s="106"/>
      <c r="I8" s="106"/>
      <c r="K8" s="20"/>
      <c r="L8" s="29"/>
      <c r="M8" s="29"/>
      <c r="N8" s="29"/>
      <c r="O8" s="29"/>
      <c r="P8" s="29"/>
      <c r="Q8" s="29"/>
      <c r="R8" s="29"/>
      <c r="S8" s="29"/>
      <c r="T8" s="29"/>
      <c r="U8" s="29"/>
    </row>
    <row r="9" spans="2:21" s="7" customFormat="1" ht="5.25" customHeight="1">
      <c r="B9" s="17"/>
      <c r="C9" s="154"/>
      <c r="D9" s="155"/>
      <c r="E9" s="47"/>
      <c r="F9" s="33"/>
      <c r="G9" s="9"/>
      <c r="H9" s="106"/>
      <c r="I9" s="106"/>
      <c r="K9" s="20"/>
      <c r="L9" s="29"/>
      <c r="M9" s="29"/>
      <c r="N9" s="29"/>
      <c r="O9" s="29"/>
      <c r="P9" s="29"/>
      <c r="Q9" s="29"/>
      <c r="R9" s="29"/>
      <c r="S9" s="29"/>
      <c r="T9" s="29"/>
      <c r="U9" s="29"/>
    </row>
    <row r="10" spans="2:21" s="7" customFormat="1" ht="17.100000000000001" customHeight="1">
      <c r="B10" s="17"/>
      <c r="C10" s="60" t="s">
        <v>22</v>
      </c>
      <c r="D10" s="59"/>
      <c r="E10" s="48">
        <v>30</v>
      </c>
      <c r="F10" s="32"/>
      <c r="G10" s="9"/>
      <c r="H10" s="106"/>
      <c r="I10" s="106"/>
      <c r="K10" s="20"/>
      <c r="L10" s="29"/>
      <c r="M10" s="29"/>
      <c r="N10" s="29"/>
      <c r="O10" s="29"/>
      <c r="P10" s="29"/>
      <c r="Q10" s="29"/>
      <c r="R10" s="29"/>
      <c r="S10" s="29"/>
      <c r="T10" s="29"/>
      <c r="U10" s="29"/>
    </row>
    <row r="11" spans="2:21" s="7" customFormat="1" ht="5.25" customHeight="1">
      <c r="B11" s="17"/>
      <c r="C11" s="58"/>
      <c r="D11" s="59"/>
      <c r="E11" s="49"/>
      <c r="F11" s="32"/>
      <c r="G11" s="9"/>
      <c r="H11" s="106"/>
      <c r="I11" s="106"/>
      <c r="K11" s="20"/>
      <c r="L11" s="29"/>
      <c r="M11" s="29"/>
      <c r="N11" s="29"/>
      <c r="O11" s="29"/>
      <c r="P11" s="29"/>
      <c r="Q11" s="29"/>
      <c r="R11" s="29"/>
      <c r="S11" s="29"/>
      <c r="T11" s="29"/>
      <c r="U11" s="29"/>
    </row>
    <row r="12" spans="2:21" s="7" customFormat="1" ht="27" customHeight="1">
      <c r="B12" s="17"/>
      <c r="C12" s="61" t="s">
        <v>15</v>
      </c>
      <c r="D12" s="62"/>
      <c r="E12" s="85">
        <f>E8-E6</f>
        <v>30</v>
      </c>
      <c r="F12" s="41"/>
      <c r="G12" s="15"/>
      <c r="H12" s="106"/>
      <c r="I12" s="106"/>
      <c r="K12" s="20"/>
      <c r="L12" s="29"/>
      <c r="M12" s="29"/>
      <c r="N12" s="29"/>
      <c r="O12" s="29"/>
      <c r="P12" s="29"/>
      <c r="Q12" s="29"/>
      <c r="R12" s="29"/>
      <c r="S12" s="29"/>
      <c r="T12" s="29"/>
      <c r="U12" s="29"/>
    </row>
    <row r="13" spans="2:21" s="7" customFormat="1" ht="3.75" customHeight="1">
      <c r="B13" s="17"/>
      <c r="C13" s="64"/>
      <c r="D13" s="65"/>
      <c r="E13" s="50"/>
      <c r="F13" s="32"/>
      <c r="G13" s="9"/>
      <c r="H13" s="106"/>
      <c r="I13" s="106"/>
      <c r="K13" s="20"/>
      <c r="L13" s="29"/>
      <c r="M13" s="29"/>
      <c r="N13" s="29"/>
      <c r="O13" s="29"/>
      <c r="P13" s="29"/>
      <c r="Q13" s="29"/>
      <c r="R13" s="29"/>
      <c r="S13" s="29"/>
      <c r="T13" s="29"/>
      <c r="U13" s="29"/>
    </row>
    <row r="14" spans="2:21" s="7" customFormat="1" ht="18.75" customHeight="1">
      <c r="B14" s="17"/>
      <c r="C14" s="66" t="s">
        <v>28</v>
      </c>
      <c r="D14" s="65"/>
      <c r="E14" s="51">
        <v>50000</v>
      </c>
      <c r="F14" s="34"/>
      <c r="G14" s="9"/>
      <c r="H14" s="106"/>
      <c r="I14" s="106"/>
      <c r="K14" s="20"/>
      <c r="L14" s="29"/>
      <c r="M14" s="29"/>
      <c r="N14" s="29"/>
      <c r="O14" s="29"/>
      <c r="P14" s="29"/>
      <c r="Q14" s="29"/>
      <c r="R14" s="29"/>
      <c r="S14" s="29"/>
      <c r="T14" s="29"/>
      <c r="U14" s="29"/>
    </row>
    <row r="15" spans="2:21" s="7" customFormat="1" ht="4.5" customHeight="1">
      <c r="B15" s="17"/>
      <c r="C15" s="67"/>
      <c r="D15" s="107"/>
      <c r="E15" s="107"/>
      <c r="F15" s="108"/>
      <c r="G15" s="78"/>
      <c r="H15" s="106"/>
      <c r="I15" s="106"/>
      <c r="K15" s="78"/>
      <c r="L15" s="29"/>
      <c r="M15" s="29"/>
      <c r="N15" s="29"/>
      <c r="O15" s="29"/>
      <c r="P15" s="29"/>
      <c r="Q15" s="29"/>
      <c r="R15" s="29"/>
      <c r="S15" s="29"/>
      <c r="T15" s="29"/>
      <c r="U15" s="29"/>
    </row>
    <row r="16" spans="2:21" s="7" customFormat="1" ht="16.5" customHeight="1">
      <c r="B16" s="17"/>
      <c r="C16" s="67" t="s">
        <v>5</v>
      </c>
      <c r="D16" s="68"/>
      <c r="E16" s="52">
        <v>100000</v>
      </c>
      <c r="F16" s="35"/>
      <c r="G16" s="76"/>
      <c r="H16" s="76"/>
      <c r="I16" s="76"/>
      <c r="J16" s="3"/>
      <c r="K16" s="20"/>
      <c r="L16" s="29"/>
      <c r="M16" s="29"/>
      <c r="N16" s="29"/>
      <c r="O16" s="29"/>
      <c r="P16" s="29"/>
      <c r="Q16" s="29"/>
      <c r="R16" s="29"/>
      <c r="S16" s="29"/>
      <c r="T16" s="29"/>
      <c r="U16" s="29"/>
    </row>
    <row r="17" spans="2:21" s="7" customFormat="1" ht="5.25" customHeight="1">
      <c r="B17" s="17"/>
      <c r="C17" s="64"/>
      <c r="D17" s="59"/>
      <c r="E17" s="50"/>
      <c r="F17" s="32"/>
      <c r="G17" s="9"/>
      <c r="H17" s="106"/>
      <c r="I17" s="106"/>
      <c r="J17" s="3"/>
      <c r="K17" s="20"/>
      <c r="L17" s="29"/>
      <c r="M17" s="29"/>
      <c r="N17" s="29"/>
      <c r="O17" s="29"/>
      <c r="P17" s="29"/>
      <c r="Q17" s="29"/>
      <c r="R17" s="29"/>
      <c r="S17" s="29"/>
      <c r="T17" s="29"/>
      <c r="U17" s="29"/>
    </row>
    <row r="18" spans="2:21" s="7" customFormat="1" ht="18.75" customHeight="1">
      <c r="B18" s="17"/>
      <c r="C18" s="58" t="s">
        <v>16</v>
      </c>
      <c r="D18" s="59"/>
      <c r="E18" s="52">
        <v>5000</v>
      </c>
      <c r="F18" s="34"/>
      <c r="G18" s="78"/>
      <c r="H18" s="106"/>
      <c r="I18" s="106"/>
      <c r="K18" s="78"/>
      <c r="L18" s="29"/>
      <c r="M18" s="29"/>
      <c r="N18" s="29"/>
      <c r="O18" s="29"/>
      <c r="P18" s="29"/>
      <c r="Q18" s="29"/>
      <c r="R18" s="29"/>
      <c r="S18" s="29"/>
      <c r="T18" s="29"/>
      <c r="U18" s="29"/>
    </row>
    <row r="19" spans="2:21" s="7" customFormat="1" ht="5.25" customHeight="1">
      <c r="B19" s="17"/>
      <c r="C19" s="109"/>
      <c r="D19" s="68"/>
      <c r="E19" s="110"/>
      <c r="F19" s="32"/>
      <c r="G19" s="9"/>
      <c r="H19" s="106"/>
      <c r="I19" s="106"/>
      <c r="J19" s="3"/>
      <c r="K19" s="20"/>
      <c r="L19" s="29"/>
      <c r="M19" s="29"/>
      <c r="N19" s="29"/>
      <c r="O19" s="29"/>
      <c r="P19" s="29"/>
      <c r="Q19" s="29"/>
      <c r="R19" s="29"/>
      <c r="S19" s="29"/>
      <c r="T19" s="29"/>
      <c r="U19" s="29"/>
    </row>
    <row r="20" spans="2:21" s="7" customFormat="1" ht="17.100000000000001" customHeight="1">
      <c r="B20" s="17"/>
      <c r="C20" s="67" t="s">
        <v>7</v>
      </c>
      <c r="D20" s="100"/>
      <c r="E20" s="83">
        <v>7.0000000000000007E-2</v>
      </c>
      <c r="F20" s="42"/>
      <c r="G20" s="18"/>
      <c r="H20" s="18"/>
      <c r="I20" s="18"/>
      <c r="J20" s="3"/>
      <c r="K20" s="18"/>
      <c r="L20" s="29"/>
      <c r="M20" s="29"/>
      <c r="N20" s="29"/>
      <c r="O20" s="29"/>
      <c r="P20" s="29"/>
      <c r="Q20" s="29"/>
      <c r="R20" s="29"/>
      <c r="S20" s="29"/>
      <c r="T20" s="29"/>
      <c r="U20" s="29"/>
    </row>
    <row r="21" spans="2:21" s="7" customFormat="1" ht="5.25" customHeight="1">
      <c r="B21" s="17"/>
      <c r="C21" s="64"/>
      <c r="D21" s="65"/>
      <c r="E21" s="50"/>
      <c r="F21" s="43"/>
      <c r="G21" s="9"/>
      <c r="H21" s="106"/>
      <c r="I21" s="106"/>
      <c r="J21" s="3" t="s">
        <v>1</v>
      </c>
      <c r="K21" s="20"/>
      <c r="L21" s="29"/>
      <c r="M21" s="29"/>
      <c r="N21" s="29"/>
      <c r="O21" s="29"/>
      <c r="P21" s="29"/>
      <c r="Q21" s="29"/>
      <c r="R21" s="29"/>
      <c r="S21" s="29"/>
      <c r="T21" s="29"/>
      <c r="U21" s="29"/>
    </row>
    <row r="22" spans="2:21" s="7" customFormat="1" ht="17.100000000000001" customHeight="1">
      <c r="B22" s="17"/>
      <c r="C22" s="66" t="s">
        <v>4</v>
      </c>
      <c r="D22" s="65"/>
      <c r="E22" s="84">
        <v>0.02</v>
      </c>
      <c r="F22" s="36"/>
      <c r="G22" s="9"/>
      <c r="H22" s="106"/>
      <c r="I22" s="106"/>
      <c r="J22" s="3"/>
      <c r="K22" s="20"/>
      <c r="L22" s="29"/>
      <c r="M22" s="29"/>
      <c r="N22" s="29"/>
      <c r="O22" s="29"/>
      <c r="P22" s="29"/>
      <c r="Q22" s="29"/>
      <c r="R22" s="29"/>
      <c r="S22" s="29"/>
      <c r="T22" s="29"/>
      <c r="U22" s="29"/>
    </row>
    <row r="23" spans="2:21" s="7" customFormat="1" ht="7.5" customHeight="1">
      <c r="B23" s="17"/>
      <c r="C23" s="111"/>
      <c r="D23" s="112"/>
      <c r="E23" s="113"/>
      <c r="F23" s="114"/>
      <c r="G23" s="9"/>
      <c r="H23" s="106"/>
      <c r="I23" s="106"/>
      <c r="J23" s="3"/>
      <c r="K23" s="20"/>
      <c r="L23" s="29"/>
      <c r="M23" s="29"/>
      <c r="N23" s="29"/>
      <c r="O23" s="29"/>
      <c r="P23" s="29"/>
      <c r="Q23" s="29"/>
      <c r="R23" s="29"/>
      <c r="S23" s="29"/>
      <c r="T23" s="29"/>
      <c r="U23" s="29"/>
    </row>
    <row r="24" spans="2:21" s="7" customFormat="1" ht="12.75" customHeight="1">
      <c r="B24" s="17"/>
      <c r="C24" s="115"/>
      <c r="D24" s="100"/>
      <c r="E24" s="55"/>
      <c r="F24" s="35"/>
      <c r="G24" s="16"/>
      <c r="H24" s="106"/>
      <c r="I24" s="106"/>
      <c r="J24" s="3"/>
      <c r="K24" s="20"/>
      <c r="L24" s="29"/>
      <c r="M24" s="29"/>
      <c r="N24" s="29"/>
      <c r="O24" s="29"/>
      <c r="P24" s="29"/>
      <c r="Q24" s="29"/>
      <c r="R24" s="29"/>
      <c r="S24" s="29"/>
      <c r="T24" s="29"/>
      <c r="U24" s="29"/>
    </row>
    <row r="25" spans="2:21" s="7" customFormat="1" ht="18.75" customHeight="1">
      <c r="B25" s="17"/>
      <c r="C25" s="116" t="s">
        <v>30</v>
      </c>
      <c r="D25" s="68"/>
      <c r="E25" s="53">
        <v>75000</v>
      </c>
      <c r="F25" s="35"/>
      <c r="G25" s="9"/>
      <c r="H25" s="106"/>
      <c r="I25" s="106"/>
      <c r="J25" s="3"/>
      <c r="K25" s="20"/>
      <c r="L25" s="29"/>
      <c r="M25" s="29"/>
      <c r="N25" s="29"/>
      <c r="O25" s="29"/>
      <c r="P25" s="29"/>
      <c r="Q25" s="29"/>
      <c r="R25" s="29"/>
      <c r="S25" s="29"/>
      <c r="T25" s="29"/>
      <c r="U25" s="29"/>
    </row>
    <row r="26" spans="2:21" s="7" customFormat="1" ht="16.5" customHeight="1">
      <c r="B26" s="17"/>
      <c r="C26" s="117" t="s">
        <v>9</v>
      </c>
      <c r="D26" s="118"/>
      <c r="E26" s="91">
        <v>20000</v>
      </c>
      <c r="F26" s="119"/>
      <c r="G26" s="9"/>
      <c r="H26" s="106"/>
      <c r="I26" s="106"/>
      <c r="J26" s="3"/>
      <c r="K26" s="21"/>
      <c r="L26" s="29"/>
      <c r="M26" s="29"/>
      <c r="N26" s="29"/>
      <c r="O26" s="29"/>
      <c r="P26" s="29"/>
      <c r="Q26" s="29"/>
      <c r="R26" s="29"/>
      <c r="S26" s="29"/>
      <c r="T26" s="29"/>
      <c r="U26" s="29"/>
    </row>
    <row r="27" spans="2:21" s="7" customFormat="1" ht="18.75" customHeight="1">
      <c r="B27" s="17"/>
      <c r="C27" s="77" t="s">
        <v>29</v>
      </c>
      <c r="D27" s="68"/>
      <c r="E27" s="87">
        <f>E25-E26</f>
        <v>55000</v>
      </c>
      <c r="F27" s="35"/>
      <c r="G27" s="9"/>
      <c r="H27" s="106"/>
      <c r="I27" s="106"/>
      <c r="K27" s="20"/>
      <c r="L27" s="29"/>
      <c r="M27" s="29"/>
      <c r="N27" s="29"/>
      <c r="O27" s="29"/>
      <c r="P27" s="29"/>
      <c r="Q27" s="29"/>
      <c r="R27" s="29"/>
      <c r="S27" s="29"/>
      <c r="T27" s="29"/>
      <c r="U27" s="29"/>
    </row>
    <row r="28" spans="2:21" s="7" customFormat="1" ht="7.5" customHeight="1">
      <c r="B28" s="17"/>
      <c r="C28" s="31"/>
      <c r="D28" s="68"/>
      <c r="E28" s="54"/>
      <c r="F28" s="35"/>
      <c r="G28" s="19"/>
      <c r="H28" s="106"/>
      <c r="I28" s="106"/>
      <c r="K28" s="20"/>
      <c r="L28" s="29"/>
      <c r="M28" s="29"/>
      <c r="N28" s="29"/>
      <c r="O28" s="29"/>
      <c r="P28" s="29"/>
      <c r="Q28" s="29"/>
      <c r="R28" s="29"/>
      <c r="S28" s="29"/>
      <c r="T28" s="29"/>
      <c r="U28" s="29"/>
    </row>
    <row r="29" spans="2:21" s="7" customFormat="1" ht="21" hidden="1">
      <c r="B29" s="17"/>
      <c r="C29" s="92" t="s">
        <v>12</v>
      </c>
      <c r="D29" s="22"/>
      <c r="E29" s="86">
        <f>FV(E22,E12, ,E27,0)*-1</f>
        <v>99624.887125684443</v>
      </c>
      <c r="F29" s="35"/>
      <c r="G29" s="9"/>
      <c r="H29" s="106"/>
      <c r="I29" s="106"/>
      <c r="K29" s="20"/>
      <c r="L29" s="29"/>
      <c r="M29" s="29"/>
      <c r="N29" s="29"/>
      <c r="O29" s="29"/>
      <c r="P29" s="29"/>
      <c r="Q29" s="29"/>
      <c r="R29" s="29"/>
      <c r="S29" s="29"/>
      <c r="T29" s="29"/>
      <c r="U29" s="29"/>
    </row>
    <row r="30" spans="2:21" s="7" customFormat="1" ht="4.5" customHeight="1">
      <c r="B30" s="17"/>
      <c r="C30" s="69"/>
      <c r="D30" s="70"/>
      <c r="E30" s="55"/>
      <c r="F30" s="37"/>
      <c r="G30" s="9"/>
      <c r="H30" s="106"/>
      <c r="I30" s="106"/>
      <c r="K30" s="20"/>
      <c r="L30" s="29"/>
      <c r="M30" s="29"/>
      <c r="N30" s="29"/>
      <c r="O30" s="29"/>
      <c r="P30" s="29"/>
      <c r="Q30" s="29"/>
      <c r="R30" s="29"/>
      <c r="S30" s="29"/>
      <c r="T30" s="29"/>
      <c r="U30" s="29"/>
    </row>
    <row r="31" spans="2:21" s="7" customFormat="1" ht="14.25" customHeight="1">
      <c r="B31" s="17"/>
      <c r="C31" s="64"/>
      <c r="D31" s="71"/>
      <c r="E31" s="50"/>
      <c r="F31" s="38"/>
      <c r="G31" s="9"/>
      <c r="H31" s="106"/>
      <c r="I31" s="106"/>
      <c r="K31" s="20"/>
      <c r="L31" s="29"/>
      <c r="M31" s="29"/>
      <c r="N31" s="29"/>
      <c r="O31" s="29"/>
      <c r="P31" s="29"/>
      <c r="Q31" s="29"/>
      <c r="R31" s="29"/>
      <c r="S31" s="29"/>
      <c r="T31" s="29"/>
      <c r="U31" s="29"/>
    </row>
    <row r="32" spans="2:21" s="7" customFormat="1" ht="24.75" customHeight="1">
      <c r="B32" s="17"/>
      <c r="C32" s="147" t="s">
        <v>27</v>
      </c>
      <c r="D32" s="89"/>
      <c r="E32" s="88">
        <f>-PV(((1+return_rate)/(1+inflation_rate)-1),life_span,future_income,0,1)</f>
        <v>1624662.5671211779</v>
      </c>
      <c r="F32" s="38"/>
      <c r="G32" s="75"/>
      <c r="H32" s="149" t="str">
        <f>IF(OR(E39="Good",E39="Great!"),"☑",IF(E39="Poor","ⓧ","⚠️"))</f>
        <v>☑</v>
      </c>
      <c r="I32" s="144" t="str">
        <f>IF(AND(OR(E39="Great!",E39="Good"),VLOOKUP(0,'Annual Breakdown'!$D$5:$O$127,7,)&gt;VLOOKUP(0,'Annual Breakdown'!$D$5:$O$127,6,)),"Minor Adjustments Needed",
IF(AND(E39="Fair",VLOOKUP(0,'Annual Breakdown'!$D$5:$O$127,7,)&gt;VLOOKUP(0,'Annual Breakdown'!$D$5:$O$127,6,)),"Adjustments Needed",
IF(AND(E39="Poor",VLOOKUP(0,'Annual Breakdown'!$D$5:$O$127,7,)&gt;VLOOKUP(0,'Annual Breakdown'!$D$5:$O$127,6,)),"Major Adjustments Needed",
"On Track!")))</f>
        <v>Minor Adjustments Needed</v>
      </c>
      <c r="J32" s="138"/>
      <c r="K32" s="99"/>
      <c r="L32" s="29"/>
      <c r="M32" s="29"/>
      <c r="N32" s="29"/>
      <c r="O32" s="29"/>
      <c r="P32" s="29"/>
      <c r="Q32" s="29"/>
      <c r="R32" s="29"/>
      <c r="S32" s="29"/>
      <c r="T32" s="29"/>
      <c r="U32" s="29"/>
    </row>
    <row r="33" spans="1:21" s="7" customFormat="1" ht="22.5" customHeight="1" thickBot="1">
      <c r="B33" s="17"/>
      <c r="C33" s="77" t="s">
        <v>26</v>
      </c>
      <c r="D33" s="90"/>
      <c r="E33" s="94">
        <f>FV(E20,E12,E18,E16,0)*-1</f>
        <v>1233529.4358849195</v>
      </c>
      <c r="F33" s="35"/>
      <c r="G33" s="82"/>
      <c r="H33" s="149"/>
      <c r="I33" s="141" t="str">
        <f>"At this rate, "&amp;
IF(I32="On Track!",  "you will exceed your goal by "&amp;TEXT(VLOOKUP(0,'Annual Breakdown'!$D$5:$O$127,6,)-VLOOKUP(0,'Annual Breakdown'!$D$5:$O$127,7,),"$##0,00"),
"you will fall short of your goal by "&amp;TEXT(ABS(VLOOKUP(0,'Annual Breakdown'!$D$5:$O$127,6,)-VLOOKUP(0,'Annual Breakdown'!$D$5:$O$127,7,)),"$##0,00"))</f>
        <v>At this rate, you will fall short of your goal by $391,133</v>
      </c>
      <c r="J33" s="139"/>
      <c r="K33" s="99"/>
      <c r="L33" s="29"/>
      <c r="M33" s="29"/>
      <c r="N33" s="29"/>
      <c r="O33" s="29"/>
      <c r="P33" s="29"/>
      <c r="Q33" s="29"/>
      <c r="R33" s="29"/>
      <c r="S33" s="29"/>
      <c r="T33" s="29"/>
      <c r="U33" s="29"/>
    </row>
    <row r="34" spans="1:21" s="7" customFormat="1" ht="25.5" customHeight="1" thickTop="1">
      <c r="B34" s="17"/>
      <c r="C34" s="148" t="s">
        <v>13</v>
      </c>
      <c r="D34" s="89"/>
      <c r="E34" s="101">
        <f>E32-E33</f>
        <v>391133.13123625843</v>
      </c>
      <c r="F34" s="32"/>
      <c r="G34" s="75"/>
      <c r="H34" s="140"/>
      <c r="I34" s="156" t="str">
        <f>IF(I32="On Track!","and will leave behind "&amp;TEXT(VLOOKUP(life_span,'Annual Breakdown'!$D$5:$O$127,6,),"$#,#0"),
IF(I32="Minor Adjustments Needed","but require only an additional "&amp;TEXT(E37,"0%")&amp;" of annual savings to get on track!",
"and require an additional "&amp;TEXT(E37,"0%")&amp;" of annual savings to get on track."
))</f>
        <v>but require only an additional 8% of annual savings to get on track!</v>
      </c>
      <c r="J34" s="156"/>
      <c r="K34" s="99"/>
      <c r="L34" s="29"/>
      <c r="M34" s="29"/>
      <c r="N34" s="29"/>
      <c r="O34" s="29"/>
      <c r="P34" s="29"/>
      <c r="Q34" s="29"/>
      <c r="R34" s="29"/>
      <c r="S34" s="29"/>
      <c r="T34" s="29"/>
      <c r="U34" s="29"/>
    </row>
    <row r="35" spans="1:21" s="7" customFormat="1" ht="21">
      <c r="B35" s="17"/>
      <c r="C35" s="93" t="s">
        <v>21</v>
      </c>
      <c r="D35" s="68"/>
      <c r="E35" s="102" t="str">
        <f>TEXT(E36,"$##,##0")&amp;" ("&amp;TEXT(E37,IF($E$37&lt;0,"#0.00%)","#0%)"))</f>
        <v>$4,141 (8%)</v>
      </c>
      <c r="F35" s="32"/>
      <c r="G35" s="75"/>
      <c r="K35" s="99"/>
      <c r="L35" s="29"/>
      <c r="M35" s="29"/>
      <c r="N35" s="29"/>
      <c r="O35" s="29"/>
      <c r="P35" s="29"/>
      <c r="Q35" s="29"/>
      <c r="R35" s="29"/>
      <c r="S35" s="29"/>
      <c r="T35" s="29"/>
      <c r="U35" s="29"/>
    </row>
    <row r="36" spans="1:21" s="7" customFormat="1" ht="21" hidden="1">
      <c r="B36" s="17"/>
      <c r="C36" s="63" t="s">
        <v>10</v>
      </c>
      <c r="D36" s="79"/>
      <c r="E36" s="101">
        <f>PMT(return_rate,years_left,current_portf,-E32,)-deposits</f>
        <v>4140.693153831442</v>
      </c>
      <c r="F36" s="32"/>
      <c r="G36" s="75"/>
      <c r="H36" s="75"/>
      <c r="I36" s="75"/>
      <c r="K36" s="99"/>
      <c r="L36" s="29"/>
      <c r="M36" s="29"/>
      <c r="N36" s="29"/>
      <c r="O36" s="29"/>
      <c r="P36" s="29"/>
      <c r="Q36" s="29"/>
      <c r="R36" s="29"/>
      <c r="S36" s="29"/>
      <c r="T36" s="29"/>
      <c r="U36" s="29"/>
    </row>
    <row r="37" spans="1:21" ht="21" hidden="1">
      <c r="B37" s="10"/>
      <c r="C37" s="31" t="s">
        <v>0</v>
      </c>
      <c r="D37" s="68"/>
      <c r="E37" s="104">
        <f>(E36/E14)</f>
        <v>8.2813863076628844E-2</v>
      </c>
      <c r="F37" s="39"/>
      <c r="G37" s="75"/>
      <c r="H37" s="75"/>
      <c r="I37" s="75"/>
      <c r="J37" s="7"/>
      <c r="K37" s="99"/>
      <c r="L37" s="30"/>
      <c r="M37" s="30"/>
      <c r="N37" s="23"/>
      <c r="O37" s="23"/>
      <c r="P37" s="23"/>
      <c r="Q37" s="23"/>
      <c r="R37" s="23"/>
      <c r="S37" s="23"/>
      <c r="T37" s="23"/>
      <c r="U37" s="23"/>
    </row>
    <row r="38" spans="1:21" s="7" customFormat="1" ht="6.75" customHeight="1">
      <c r="B38" s="17"/>
      <c r="C38" s="80"/>
      <c r="D38" s="81"/>
      <c r="E38" s="103"/>
      <c r="F38" s="39"/>
      <c r="G38" s="75"/>
      <c r="H38" s="75"/>
      <c r="I38" s="75"/>
      <c r="K38" s="99"/>
      <c r="L38" s="29"/>
      <c r="M38" s="29"/>
      <c r="N38" s="29"/>
      <c r="O38" s="29"/>
      <c r="P38" s="29"/>
      <c r="Q38" s="29"/>
      <c r="R38" s="29"/>
      <c r="S38" s="29"/>
      <c r="T38" s="29"/>
      <c r="U38" s="29"/>
    </row>
    <row r="39" spans="1:21" s="7" customFormat="1" ht="22.5" customHeight="1">
      <c r="B39" s="17"/>
      <c r="C39" s="151" t="s">
        <v>14</v>
      </c>
      <c r="D39" s="152"/>
      <c r="E39" s="57" t="str">
        <f>IF(E37&lt;=0.05,"Great!",
  IF(AND(E37&gt;0.05,E37&lt;=0.15),"Good",
  IF(AND(E37&gt;0.15,E37&lt;=0.25),"Fair",
  IF(E37&gt;0.25,"Poor",""))))</f>
        <v>Good</v>
      </c>
      <c r="F39" s="56"/>
      <c r="G39" s="75"/>
      <c r="H39" s="75"/>
      <c r="I39" s="75"/>
      <c r="K39" s="99"/>
      <c r="L39" s="29"/>
      <c r="M39" s="29"/>
      <c r="N39" s="29"/>
      <c r="O39" s="29"/>
      <c r="P39" s="29"/>
      <c r="Q39" s="29"/>
      <c r="R39" s="29"/>
      <c r="S39" s="29"/>
      <c r="T39" s="29"/>
      <c r="U39" s="29"/>
    </row>
    <row r="40" spans="1:21" ht="56.25" customHeight="1">
      <c r="B40" s="5"/>
      <c r="F40" s="6"/>
      <c r="G40" s="75"/>
      <c r="H40" s="75"/>
      <c r="I40" s="75"/>
      <c r="J40" s="7"/>
      <c r="K40" s="20"/>
      <c r="L40" s="23"/>
      <c r="M40" s="23"/>
      <c r="N40" s="23"/>
      <c r="O40" s="23"/>
      <c r="P40" s="23"/>
      <c r="Q40" s="23"/>
      <c r="R40" s="23"/>
      <c r="S40" s="23"/>
      <c r="T40" s="23"/>
      <c r="U40" s="23"/>
    </row>
    <row r="41" spans="1:21" ht="21">
      <c r="B41" s="4"/>
      <c r="F41" s="6"/>
      <c r="G41" s="9"/>
      <c r="H41" s="95"/>
      <c r="I41" s="95"/>
      <c r="J41" s="7"/>
      <c r="K41" s="20"/>
      <c r="L41" s="23"/>
      <c r="M41" s="23"/>
      <c r="N41" s="23"/>
      <c r="O41" s="23"/>
      <c r="P41" s="23"/>
      <c r="Q41" s="23"/>
      <c r="R41" s="23"/>
      <c r="S41" s="23"/>
      <c r="T41" s="23"/>
      <c r="U41" s="23"/>
    </row>
    <row r="42" spans="1:21" ht="21">
      <c r="B42" s="4"/>
      <c r="F42" s="6"/>
      <c r="G42" s="16"/>
      <c r="H42" s="95"/>
      <c r="I42" s="95"/>
      <c r="J42" s="7"/>
      <c r="K42" s="20"/>
      <c r="L42" s="23"/>
      <c r="M42" s="23"/>
      <c r="N42" s="23"/>
      <c r="O42" s="23"/>
      <c r="P42" s="23"/>
      <c r="Q42" s="23"/>
      <c r="R42" s="23"/>
      <c r="S42" s="23"/>
      <c r="T42" s="23"/>
      <c r="U42" s="23"/>
    </row>
    <row r="43" spans="1:21" ht="36" customHeight="1">
      <c r="B43" s="4"/>
      <c r="D43" s="11"/>
      <c r="E43" s="6"/>
      <c r="F43" s="6"/>
      <c r="G43" s="4"/>
      <c r="H43" s="4"/>
      <c r="I43" s="4"/>
      <c r="J43" s="7"/>
      <c r="K43" s="4"/>
      <c r="L43" s="23"/>
      <c r="M43" s="23"/>
      <c r="N43" s="23"/>
      <c r="O43" s="23"/>
      <c r="P43" s="23"/>
      <c r="Q43" s="23"/>
      <c r="R43" s="23"/>
      <c r="S43" s="23"/>
      <c r="T43" s="23"/>
      <c r="U43" s="23"/>
    </row>
    <row r="44" spans="1:21" ht="31.5" customHeight="1">
      <c r="A44" s="23"/>
      <c r="B44" s="23"/>
      <c r="C44" s="24"/>
      <c r="D44" s="24"/>
      <c r="E44" s="25"/>
      <c r="F44" s="25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</row>
    <row r="45" spans="1:21" ht="39">
      <c r="A45" s="23"/>
      <c r="B45" s="23"/>
      <c r="C45" s="24"/>
      <c r="D45" s="24"/>
      <c r="E45" s="25"/>
      <c r="F45" s="25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</row>
    <row r="46" spans="1:21" ht="26.25">
      <c r="A46" s="23"/>
      <c r="B46" s="23"/>
      <c r="C46" s="26"/>
      <c r="D46" s="26"/>
      <c r="E46" s="25"/>
      <c r="F46" s="25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</row>
    <row r="47" spans="1:21" ht="26.25">
      <c r="A47" s="23"/>
      <c r="B47" s="23"/>
      <c r="C47" s="26"/>
      <c r="D47" s="26"/>
      <c r="E47" s="25"/>
      <c r="F47" s="25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</row>
    <row r="48" spans="1:21" ht="26.25">
      <c r="A48" s="23"/>
      <c r="B48" s="23"/>
      <c r="C48" s="26"/>
      <c r="D48" s="26"/>
      <c r="E48" s="25"/>
      <c r="F48" s="25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</row>
    <row r="49" spans="1:19" ht="26.25">
      <c r="A49" s="23"/>
      <c r="B49" s="23"/>
      <c r="C49" s="26"/>
      <c r="D49" s="26"/>
      <c r="E49" s="25"/>
      <c r="F49" s="25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</row>
    <row r="50" spans="1:19" ht="26.25">
      <c r="A50" s="23"/>
      <c r="B50" s="23"/>
      <c r="C50" s="26"/>
      <c r="D50" s="26"/>
      <c r="E50" s="25"/>
      <c r="F50" s="25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</row>
    <row r="51" spans="1:19">
      <c r="A51" s="23"/>
      <c r="B51" s="23"/>
      <c r="C51" s="27"/>
      <c r="D51" s="27"/>
      <c r="E51" s="25"/>
      <c r="F51" s="25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</row>
    <row r="52" spans="1:19" ht="26.25">
      <c r="A52" s="23"/>
      <c r="B52" s="23"/>
      <c r="C52" s="26"/>
      <c r="D52" s="26"/>
      <c r="E52" s="25"/>
      <c r="F52" s="25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</row>
    <row r="53" spans="1:19">
      <c r="A53" s="23"/>
      <c r="B53" s="23"/>
      <c r="C53" s="23"/>
      <c r="D53" s="23"/>
      <c r="E53" s="25"/>
      <c r="F53" s="25"/>
      <c r="G53" s="23"/>
      <c r="H53" s="23"/>
      <c r="I53" s="23"/>
      <c r="J53" s="23" t="s">
        <v>1</v>
      </c>
      <c r="K53" s="23"/>
      <c r="L53" s="23"/>
      <c r="M53" s="23"/>
      <c r="N53" s="23"/>
      <c r="O53" s="23"/>
      <c r="P53" s="23"/>
      <c r="Q53" s="23"/>
      <c r="R53" s="23"/>
      <c r="S53" s="23"/>
    </row>
    <row r="54" spans="1:19" ht="26.25">
      <c r="A54" s="23"/>
      <c r="B54" s="23"/>
      <c r="C54" s="26"/>
      <c r="D54" s="26"/>
      <c r="E54" s="25"/>
      <c r="F54" s="25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</row>
    <row r="55" spans="1:19" ht="26.25">
      <c r="A55" s="23"/>
      <c r="B55" s="23"/>
      <c r="C55" s="26"/>
      <c r="D55" s="26"/>
      <c r="E55" s="25"/>
      <c r="F55" s="25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</row>
    <row r="56" spans="1:19">
      <c r="A56" s="23"/>
      <c r="B56" s="23"/>
      <c r="C56" s="23"/>
      <c r="D56" s="23"/>
      <c r="E56" s="25"/>
      <c r="F56" s="25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</row>
    <row r="57" spans="1:19">
      <c r="A57" s="23"/>
      <c r="B57" s="23"/>
      <c r="C57" s="28" t="s">
        <v>2</v>
      </c>
      <c r="D57" s="28"/>
      <c r="E57" s="25"/>
      <c r="F57" s="25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</row>
    <row r="58" spans="1:19">
      <c r="A58" s="23"/>
      <c r="B58" s="23"/>
      <c r="C58" s="28"/>
      <c r="D58" s="28"/>
      <c r="E58" s="25"/>
      <c r="F58" s="25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</row>
    <row r="59" spans="1:19">
      <c r="A59" s="23"/>
      <c r="B59" s="23"/>
      <c r="C59" s="28"/>
      <c r="D59" s="28"/>
      <c r="E59" s="25"/>
      <c r="F59" s="25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</row>
    <row r="60" spans="1:19" ht="26.25">
      <c r="A60" s="23"/>
      <c r="B60" s="23"/>
      <c r="C60" s="26"/>
      <c r="D60" s="26"/>
      <c r="E60" s="25"/>
      <c r="F60" s="25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</row>
    <row r="61" spans="1:19" ht="26.25">
      <c r="A61" s="23"/>
      <c r="B61" s="23"/>
      <c r="C61" s="26"/>
      <c r="D61" s="26"/>
      <c r="E61" s="25"/>
      <c r="F61" s="25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</row>
    <row r="62" spans="1:19" ht="26.25">
      <c r="A62" s="23"/>
      <c r="B62" s="23"/>
      <c r="C62" s="26"/>
      <c r="D62" s="26"/>
      <c r="E62" s="25"/>
      <c r="F62" s="25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</row>
    <row r="63" spans="1:19" ht="26.25">
      <c r="A63" s="23"/>
      <c r="B63" s="23"/>
      <c r="C63" s="26"/>
      <c r="D63" s="26"/>
      <c r="E63" s="25"/>
      <c r="F63" s="25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</row>
    <row r="64" spans="1:19" ht="26.25">
      <c r="A64" s="23"/>
      <c r="B64" s="23"/>
      <c r="C64" s="26"/>
      <c r="D64" s="26"/>
      <c r="E64" s="25"/>
      <c r="F64" s="25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</row>
    <row r="65" spans="1:19" ht="26.25">
      <c r="A65" s="23"/>
      <c r="B65" s="23"/>
      <c r="C65" s="26"/>
      <c r="D65" s="26"/>
      <c r="E65" s="25"/>
      <c r="F65" s="25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</row>
    <row r="66" spans="1:19">
      <c r="A66" s="23"/>
      <c r="B66" s="23"/>
      <c r="C66" s="23"/>
      <c r="D66" s="23"/>
      <c r="E66" s="25"/>
      <c r="F66" s="25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</row>
    <row r="67" spans="1:19">
      <c r="A67" s="23"/>
      <c r="B67" s="23"/>
      <c r="C67" s="23"/>
      <c r="D67" s="23"/>
      <c r="E67" s="25"/>
      <c r="F67" s="25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</row>
    <row r="68" spans="1:19">
      <c r="A68" s="23"/>
      <c r="B68" s="23"/>
      <c r="C68" s="23"/>
      <c r="D68" s="23"/>
      <c r="E68" s="25"/>
      <c r="F68" s="25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</row>
    <row r="69" spans="1:19">
      <c r="A69" s="23"/>
      <c r="B69" s="23"/>
      <c r="C69" s="23"/>
      <c r="D69" s="23"/>
      <c r="E69" s="25"/>
      <c r="F69" s="25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</row>
    <row r="70" spans="1:19">
      <c r="A70" s="23"/>
      <c r="B70" s="23"/>
      <c r="C70" s="23"/>
      <c r="D70" s="23"/>
      <c r="E70" s="25"/>
      <c r="F70" s="25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</row>
    <row r="71" spans="1:19">
      <c r="A71" s="23"/>
      <c r="B71" s="23"/>
      <c r="C71" s="23"/>
      <c r="D71" s="23"/>
      <c r="E71" s="25"/>
      <c r="F71" s="25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</row>
    <row r="72" spans="1:19">
      <c r="A72" s="23"/>
      <c r="B72" s="23"/>
      <c r="C72" s="23"/>
      <c r="D72" s="23"/>
      <c r="E72" s="25"/>
      <c r="F72" s="25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</row>
    <row r="73" spans="1:19">
      <c r="A73" s="23"/>
      <c r="B73" s="23"/>
      <c r="C73" s="23"/>
      <c r="D73" s="23"/>
      <c r="E73" s="25"/>
      <c r="F73" s="25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</row>
    <row r="74" spans="1:19">
      <c r="A74" s="23"/>
      <c r="B74" s="23"/>
      <c r="C74" s="23"/>
      <c r="D74" s="23"/>
      <c r="E74" s="25"/>
      <c r="F74" s="25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</row>
    <row r="75" spans="1:19">
      <c r="A75" s="23"/>
      <c r="B75" s="23"/>
      <c r="C75" s="23"/>
      <c r="D75" s="23"/>
      <c r="E75" s="25"/>
      <c r="F75" s="25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</row>
  </sheetData>
  <mergeCells count="6">
    <mergeCell ref="H32:H33"/>
    <mergeCell ref="H3:I3"/>
    <mergeCell ref="C39:D39"/>
    <mergeCell ref="B1:G1"/>
    <mergeCell ref="C8:D9"/>
    <mergeCell ref="I34:J34"/>
  </mergeCells>
  <conditionalFormatting sqref="G32:I32 G33 G34:H34 G36:I40 G35">
    <cfRule type="expression" dxfId="23" priority="39">
      <formula>AND($E$37&lt;=0)</formula>
    </cfRule>
    <cfRule type="expression" dxfId="22" priority="40">
      <formula>AND($E$37&lt;=0.15,$E$37&gt;0)</formula>
    </cfRule>
  </conditionalFormatting>
  <conditionalFormatting sqref="G32:I32 G33 G34:H34 G36:I40 G35">
    <cfRule type="expression" dxfId="21" priority="35">
      <formula>$E$37&gt;0.25</formula>
    </cfRule>
    <cfRule type="expression" dxfId="20" priority="36">
      <formula>AND($E$37&lt;=0.25,$E$37&gt;0.15)</formula>
    </cfRule>
  </conditionalFormatting>
  <conditionalFormatting sqref="E38">
    <cfRule type="expression" dxfId="19" priority="4">
      <formula>($E$39="Great!")</formula>
    </cfRule>
    <cfRule type="expression" dxfId="18" priority="6">
      <formula>($E$39="Good")</formula>
    </cfRule>
    <cfRule type="expression" dxfId="17" priority="8">
      <formula>($E$39="Fair")</formula>
    </cfRule>
    <cfRule type="expression" dxfId="16" priority="13">
      <formula>($E$39="Poor")</formula>
    </cfRule>
  </conditionalFormatting>
  <conditionalFormatting sqref="E34:E39 H32:J33 H34:I34">
    <cfRule type="expression" dxfId="15" priority="1">
      <formula>($E$39="Great!")</formula>
    </cfRule>
    <cfRule type="expression" dxfId="14" priority="5">
      <formula>($E$39="Good")</formula>
    </cfRule>
    <cfRule type="expression" dxfId="13" priority="7">
      <formula>($E$39="Fair")</formula>
    </cfRule>
    <cfRule type="expression" dxfId="12" priority="9">
      <formula>($E$39="Poor")</formula>
    </cfRule>
  </conditionalFormatting>
  <conditionalFormatting sqref="H32:J33 E34:E35 H34:I34">
    <cfRule type="expression" dxfId="11" priority="3">
      <formula>($E$39="Great!")</formula>
    </cfRule>
    <cfRule type="expression" dxfId="10" priority="12">
      <formula>($E$39="Poor")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P918"/>
  <sheetViews>
    <sheetView showGridLines="0" zoomScaleNormal="100" workbookViewId="0"/>
  </sheetViews>
  <sheetFormatPr defaultColWidth="8.85546875" defaultRowHeight="15"/>
  <cols>
    <col min="1" max="1" width="28.42578125" customWidth="1"/>
    <col min="2" max="2" width="0.28515625" customWidth="1"/>
    <col min="3" max="3" width="12.28515625" customWidth="1"/>
    <col min="4" max="4" width="6.28515625" customWidth="1"/>
    <col min="5" max="6" width="22.85546875" hidden="1" customWidth="1"/>
    <col min="7" max="7" width="3" hidden="1" customWidth="1"/>
    <col min="8" max="8" width="21.85546875" customWidth="1"/>
    <col min="9" max="9" width="22.85546875" customWidth="1"/>
    <col min="10" max="10" width="21.42578125" customWidth="1"/>
    <col min="11" max="11" width="10.7109375" hidden="1" customWidth="1"/>
    <col min="12" max="12" width="10.28515625" hidden="1" customWidth="1"/>
    <col min="13" max="13" width="42.7109375" hidden="1" customWidth="1"/>
    <col min="14" max="14" width="9.28515625" customWidth="1"/>
    <col min="15" max="15" width="48.42578125" customWidth="1"/>
    <col min="16" max="16" width="34.28515625" customWidth="1"/>
    <col min="17" max="17" width="10.85546875" customWidth="1"/>
  </cols>
  <sheetData>
    <row r="1" spans="1:42" ht="50.25" customHeight="1">
      <c r="A1" s="136"/>
      <c r="B1" s="135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</row>
    <row r="2" spans="1:42" ht="42" customHeight="1">
      <c r="A2" s="136"/>
      <c r="B2" s="135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</row>
    <row r="3" spans="1:42" ht="21.75" customHeight="1" thickBot="1">
      <c r="A3" s="136"/>
      <c r="B3" s="135"/>
      <c r="D3" s="130" t="s">
        <v>11</v>
      </c>
      <c r="E3" s="131" t="s">
        <v>23</v>
      </c>
      <c r="F3" s="131"/>
      <c r="G3" s="131"/>
      <c r="H3" s="134" t="s">
        <v>25</v>
      </c>
      <c r="I3" s="132" t="s">
        <v>17</v>
      </c>
      <c r="J3" s="133"/>
      <c r="K3" s="123" t="s">
        <v>18</v>
      </c>
      <c r="L3" s="123" t="s">
        <v>19</v>
      </c>
      <c r="M3" s="123" t="s">
        <v>24</v>
      </c>
      <c r="O3" s="105" t="s">
        <v>20</v>
      </c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</row>
    <row r="4" spans="1:42" ht="3.75" customHeight="1" thickTop="1">
      <c r="A4" s="136"/>
      <c r="B4" s="135"/>
      <c r="D4" s="146"/>
      <c r="E4" s="129"/>
      <c r="F4" s="129"/>
      <c r="G4" s="129"/>
      <c r="H4" s="146"/>
      <c r="I4" s="146"/>
      <c r="J4" s="146"/>
      <c r="K4" s="129"/>
      <c r="L4" s="129"/>
      <c r="M4" s="129"/>
      <c r="O4" s="146"/>
      <c r="P4" s="146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</row>
    <row r="5" spans="1:42" ht="21" customHeight="1">
      <c r="A5" s="136"/>
      <c r="B5" s="135"/>
      <c r="D5" s="120">
        <f>'Financial Freedom Calculator'!E12*-1</f>
        <v>-30</v>
      </c>
      <c r="E5" s="121" t="str">
        <f>IF(D5=('Financial Freedom Calculator'!$E$12*-1),"Years Remaining to Save",
IF(D5=0,"Retirement",
""))</f>
        <v>Years Remaining to Save</v>
      </c>
      <c r="F5" s="121" t="str">
        <f t="shared" ref="F5" si="0">IF(E5="","",E5)</f>
        <v>Years Remaining to Save</v>
      </c>
      <c r="G5" s="121">
        <f>D5*-1</f>
        <v>30</v>
      </c>
      <c r="H5" s="126">
        <f>IF(D5=1,future_income,
IF(D5&lt;1,0,
IF(D5&gt;life_span,"",
H3*(1+inflation_rate))))</f>
        <v>0</v>
      </c>
      <c r="I5" s="127">
        <f>current_portf</f>
        <v>100000</v>
      </c>
      <c r="J5" s="124">
        <f>current_portf</f>
        <v>100000</v>
      </c>
      <c r="K5" s="124">
        <f t="shared" ref="K5:K36" si="1">IF(AND(D5&lt;&gt;"",I5&gt;=0),I5,
#N/A)</f>
        <v>100000</v>
      </c>
      <c r="L5" s="125" t="e">
        <f t="shared" ref="L5:L43" si="2">IF(I5&gt;=0,#N/A,I5)</f>
        <v>#N/A</v>
      </c>
      <c r="M5" s="124" t="e">
        <f t="shared" ref="M5:M43" si="3">IF(AND(ISERROR(L4),L5&lt;0),"It looks like you will fall short by "&amp;TEXT(MIN(I:I)*-1,"$##,#00.00"),#N/A)</f>
        <v>#N/A</v>
      </c>
      <c r="N5" s="122"/>
      <c r="O5" s="7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</row>
    <row r="6" spans="1:42" ht="18.75">
      <c r="A6" s="136"/>
      <c r="B6" s="135"/>
      <c r="D6" s="120">
        <f t="shared" ref="D6:D37" si="4">IFERROR(IF(D5+1&lt;=life_span,D5+1,""),"")</f>
        <v>-29</v>
      </c>
      <c r="E6" s="121" t="str">
        <f>IF(D6=('Financial Freedom Calculator'!$E$12*-1),"Years Until Retirement",
IF(D6=0,"Retirement",
""))</f>
        <v/>
      </c>
      <c r="F6" s="121" t="str">
        <f t="shared" ref="F6:F69" si="5">IF(ROW(F6)-4=50,"Retirement","")</f>
        <v/>
      </c>
      <c r="G6" s="121" t="str">
        <f t="shared" ref="G6:G37" si="6">IFERROR(ABS(IF(OR(D6=ROUNDUP($D$5*0.75,0),D6=ROUNDUP($D$5*0.5,0),D6=ROUNDUP($D$5*0.25,0),
D6=0,D6=life_span,D6=ROUNDUP(life_span*0.75,0),D6=ROUNDUP(life_span*0.5,0),D6=ROUNDUP(life_span*0.25,0)),D6,"")),"")</f>
        <v/>
      </c>
      <c r="H6" s="126">
        <f t="shared" ref="H6:H37" si="7">IF(D6=1,future_income,
IF(D6&lt;1,0,
IF(D6&gt;life_span,"",
H5*(1+inflation_rate))))</f>
        <v>0</v>
      </c>
      <c r="I6" s="127">
        <f t="shared" ref="I6:I37" si="8" xml:space="preserve">
IF(AND(D6="",D5&lt;&gt;""),
HYPERLINK("#home","Back to Top"),
IF(IF(AND($D6&lt;=life_span,$D6&lt;&gt;""),($I5-IF($H6="",0,$H6))*(1+return_rate)
+IF($D6&lt;=0,deposits,0),"")&lt;0,$I5-$H6,
IF(AND($D6&lt;=life_span,$D6&lt;&gt;""),($I5-IF($H6="",0,$H6))*(1+return_rate)
+IF($D6&lt;=0,deposits,0),"")))</f>
        <v>112000</v>
      </c>
      <c r="J6" s="124">
        <f t="shared" ref="J6:J37" si="9">IF(AND(D6&lt;=life_span,D6&gt;=-years_left),
IF(D6&gt;0,(J5-H6)*(1+return_rate),
IF(D6&lt;=0,J5*(1+return_rate)+deposits+add_savings,"")),"")</f>
        <v>116140.69315383144</v>
      </c>
      <c r="K6" s="124">
        <f t="shared" si="1"/>
        <v>112000</v>
      </c>
      <c r="L6" s="125" t="e">
        <f t="shared" si="2"/>
        <v>#N/A</v>
      </c>
      <c r="M6" s="124" t="e">
        <f t="shared" si="3"/>
        <v>#N/A</v>
      </c>
      <c r="N6" s="122"/>
      <c r="O6" s="7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</row>
    <row r="7" spans="1:42" ht="18.75">
      <c r="A7" s="136"/>
      <c r="B7" s="135"/>
      <c r="D7" s="120">
        <f t="shared" si="4"/>
        <v>-28</v>
      </c>
      <c r="E7" s="121" t="str">
        <f>IF(D7=('Financial Freedom Calculator'!$E$12*-1),"Years Until Retirement",
IF(D7=0,"Retirement",
""))</f>
        <v/>
      </c>
      <c r="F7" s="121" t="str">
        <f t="shared" si="5"/>
        <v/>
      </c>
      <c r="G7" s="121" t="str">
        <f t="shared" si="6"/>
        <v/>
      </c>
      <c r="H7" s="126">
        <f t="shared" si="7"/>
        <v>0</v>
      </c>
      <c r="I7" s="127">
        <f t="shared" si="8"/>
        <v>124840</v>
      </c>
      <c r="J7" s="124">
        <f t="shared" si="9"/>
        <v>133411.2348284311</v>
      </c>
      <c r="K7" s="124">
        <f t="shared" si="1"/>
        <v>124840</v>
      </c>
      <c r="L7" s="125" t="e">
        <f t="shared" si="2"/>
        <v>#N/A</v>
      </c>
      <c r="M7" s="124" t="e">
        <f t="shared" si="3"/>
        <v>#N/A</v>
      </c>
      <c r="N7" s="122"/>
      <c r="O7" s="7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</row>
    <row r="8" spans="1:42" ht="18.75">
      <c r="A8" s="136"/>
      <c r="B8" s="135"/>
      <c r="D8" s="120">
        <f t="shared" si="4"/>
        <v>-27</v>
      </c>
      <c r="E8" s="121" t="str">
        <f>IF(D8=('Financial Freedom Calculator'!$E$12*-1),"Years Until Retirement",
IF(D8=0,"Retirement",
""))</f>
        <v/>
      </c>
      <c r="F8" s="121" t="str">
        <f t="shared" si="5"/>
        <v/>
      </c>
      <c r="G8" s="121" t="str">
        <f t="shared" si="6"/>
        <v/>
      </c>
      <c r="H8" s="126">
        <f t="shared" si="7"/>
        <v>0</v>
      </c>
      <c r="I8" s="127">
        <f t="shared" si="8"/>
        <v>138578.80000000002</v>
      </c>
      <c r="J8" s="124">
        <f t="shared" si="9"/>
        <v>151890.71442025271</v>
      </c>
      <c r="K8" s="124">
        <f t="shared" si="1"/>
        <v>138578.80000000002</v>
      </c>
      <c r="L8" s="125" t="e">
        <f t="shared" si="2"/>
        <v>#N/A</v>
      </c>
      <c r="M8" s="124" t="e">
        <f t="shared" si="3"/>
        <v>#N/A</v>
      </c>
      <c r="N8" s="122"/>
      <c r="O8" s="7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</row>
    <row r="9" spans="1:42" ht="18.75">
      <c r="A9" s="136"/>
      <c r="B9" s="135"/>
      <c r="D9" s="120">
        <f t="shared" si="4"/>
        <v>-26</v>
      </c>
      <c r="E9" s="121" t="str">
        <f>IF(D9=('Financial Freedom Calculator'!$E$12*-1),"Years Until Retirement",
IF(D9=0,"Retirement",
""))</f>
        <v/>
      </c>
      <c r="F9" s="121" t="str">
        <f t="shared" si="5"/>
        <v/>
      </c>
      <c r="G9" s="121" t="str">
        <f t="shared" si="6"/>
        <v/>
      </c>
      <c r="H9" s="126">
        <f t="shared" si="7"/>
        <v>0</v>
      </c>
      <c r="I9" s="127">
        <f t="shared" si="8"/>
        <v>153279.31600000002</v>
      </c>
      <c r="J9" s="124">
        <f t="shared" si="9"/>
        <v>171663.75758350184</v>
      </c>
      <c r="K9" s="124">
        <f t="shared" si="1"/>
        <v>153279.31600000002</v>
      </c>
      <c r="L9" s="125" t="e">
        <f t="shared" si="2"/>
        <v>#N/A</v>
      </c>
      <c r="M9" s="124" t="e">
        <f t="shared" si="3"/>
        <v>#N/A</v>
      </c>
      <c r="N9" s="122"/>
      <c r="O9" s="7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</row>
    <row r="10" spans="1:42" ht="18.75">
      <c r="A10" s="136"/>
      <c r="B10" s="135"/>
      <c r="D10" s="120">
        <f t="shared" si="4"/>
        <v>-25</v>
      </c>
      <c r="E10" s="121" t="str">
        <f>IF(D10=('Financial Freedom Calculator'!$E$12*-1),"Years Until Retirement",
IF(D10=0,"Retirement",
""))</f>
        <v/>
      </c>
      <c r="F10" s="121" t="str">
        <f t="shared" si="5"/>
        <v/>
      </c>
      <c r="G10" s="121" t="str">
        <f t="shared" si="6"/>
        <v/>
      </c>
      <c r="H10" s="126">
        <f t="shared" si="7"/>
        <v>0</v>
      </c>
      <c r="I10" s="127">
        <f t="shared" si="8"/>
        <v>169008.86812000003</v>
      </c>
      <c r="J10" s="124">
        <f t="shared" si="9"/>
        <v>192820.91376817841</v>
      </c>
      <c r="K10" s="124">
        <f t="shared" si="1"/>
        <v>169008.86812000003</v>
      </c>
      <c r="L10" s="125" t="e">
        <f t="shared" si="2"/>
        <v>#N/A</v>
      </c>
      <c r="M10" s="124" t="e">
        <f t="shared" si="3"/>
        <v>#N/A</v>
      </c>
      <c r="N10" s="122"/>
      <c r="O10" s="7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</row>
    <row r="11" spans="1:42" ht="18.75">
      <c r="A11" s="136"/>
      <c r="B11" s="135"/>
      <c r="D11" s="120">
        <f t="shared" si="4"/>
        <v>-24</v>
      </c>
      <c r="E11" s="121" t="str">
        <f>IF(D11=('Financial Freedom Calculator'!$E$12*-1),"Years Until Retirement",
IF(D11=0,"Retirement",
""))</f>
        <v/>
      </c>
      <c r="F11" s="121" t="str">
        <f t="shared" si="5"/>
        <v/>
      </c>
      <c r="G11" s="121" t="str">
        <f t="shared" si="6"/>
        <v/>
      </c>
      <c r="H11" s="126">
        <f t="shared" si="7"/>
        <v>0</v>
      </c>
      <c r="I11" s="127">
        <f t="shared" si="8"/>
        <v>185839.48888840005</v>
      </c>
      <c r="J11" s="124">
        <f t="shared" si="9"/>
        <v>215459.07088578233</v>
      </c>
      <c r="K11" s="124">
        <f t="shared" si="1"/>
        <v>185839.48888840005</v>
      </c>
      <c r="L11" s="125" t="e">
        <f t="shared" si="2"/>
        <v>#N/A</v>
      </c>
      <c r="M11" s="124" t="e">
        <f t="shared" si="3"/>
        <v>#N/A</v>
      </c>
      <c r="N11" s="122"/>
      <c r="O11" s="7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</row>
    <row r="12" spans="1:42" ht="18.75">
      <c r="A12" s="136"/>
      <c r="B12" s="135"/>
      <c r="D12" s="120">
        <f t="shared" si="4"/>
        <v>-23</v>
      </c>
      <c r="E12" s="121" t="str">
        <f>IF(D12=('Financial Freedom Calculator'!$E$12*-1),"Years Until Retirement",
IF(D12=0,"Retirement",
""))</f>
        <v/>
      </c>
      <c r="F12" s="121" t="str">
        <f t="shared" si="5"/>
        <v/>
      </c>
      <c r="G12" s="121">
        <f t="shared" si="6"/>
        <v>23</v>
      </c>
      <c r="H12" s="126">
        <f t="shared" si="7"/>
        <v>0</v>
      </c>
      <c r="I12" s="127">
        <f t="shared" si="8"/>
        <v>203848.25311058806</v>
      </c>
      <c r="J12" s="124">
        <f t="shared" si="9"/>
        <v>239681.89900161856</v>
      </c>
      <c r="K12" s="124">
        <f t="shared" si="1"/>
        <v>203848.25311058806</v>
      </c>
      <c r="L12" s="125" t="e">
        <f t="shared" si="2"/>
        <v>#N/A</v>
      </c>
      <c r="M12" s="124" t="e">
        <f t="shared" si="3"/>
        <v>#N/A</v>
      </c>
      <c r="N12" s="122"/>
      <c r="O12" s="7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</row>
    <row r="13" spans="1:42" ht="18.75">
      <c r="A13" s="136"/>
      <c r="B13" s="135"/>
      <c r="D13" s="120">
        <f t="shared" si="4"/>
        <v>-22</v>
      </c>
      <c r="E13" s="121" t="str">
        <f>IF(D13=('Financial Freedom Calculator'!$E$12*-1),"Years Until Retirement",
IF(D13=0,"Retirement",
""))</f>
        <v/>
      </c>
      <c r="F13" s="121" t="str">
        <f t="shared" si="5"/>
        <v/>
      </c>
      <c r="G13" s="121" t="str">
        <f t="shared" si="6"/>
        <v/>
      </c>
      <c r="H13" s="126">
        <f t="shared" si="7"/>
        <v>0</v>
      </c>
      <c r="I13" s="127">
        <f t="shared" si="8"/>
        <v>223117.63082832925</v>
      </c>
      <c r="J13" s="124">
        <f t="shared" si="9"/>
        <v>265600.32508556329</v>
      </c>
      <c r="K13" s="124">
        <f t="shared" si="1"/>
        <v>223117.63082832925</v>
      </c>
      <c r="L13" s="125" t="e">
        <f t="shared" si="2"/>
        <v>#N/A</v>
      </c>
      <c r="M13" s="124" t="e">
        <f t="shared" si="3"/>
        <v>#N/A</v>
      </c>
      <c r="N13" s="122"/>
      <c r="O13" s="7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</row>
    <row r="14" spans="1:42" ht="18.75">
      <c r="A14" s="136"/>
      <c r="B14" s="135"/>
      <c r="D14" s="120">
        <f t="shared" si="4"/>
        <v>-21</v>
      </c>
      <c r="E14" s="121" t="str">
        <f>IF(D14=('Financial Freedom Calculator'!$E$12*-1),"Years Until Retirement",
IF(D14=0,"Retirement",
""))</f>
        <v/>
      </c>
      <c r="F14" s="121" t="str">
        <f t="shared" si="5"/>
        <v/>
      </c>
      <c r="G14" s="121" t="str">
        <f t="shared" si="6"/>
        <v/>
      </c>
      <c r="H14" s="126">
        <f t="shared" si="7"/>
        <v>0</v>
      </c>
      <c r="I14" s="127">
        <f t="shared" si="8"/>
        <v>243735.86498631231</v>
      </c>
      <c r="J14" s="124">
        <f t="shared" si="9"/>
        <v>293333.04099538422</v>
      </c>
      <c r="K14" s="124">
        <f t="shared" si="1"/>
        <v>243735.86498631231</v>
      </c>
      <c r="L14" s="125" t="e">
        <f t="shared" si="2"/>
        <v>#N/A</v>
      </c>
      <c r="M14" s="124" t="e">
        <f t="shared" si="3"/>
        <v>#N/A</v>
      </c>
      <c r="N14" s="122"/>
      <c r="O14" s="7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</row>
    <row r="15" spans="1:42" ht="18.75">
      <c r="A15" s="136"/>
      <c r="B15" s="135"/>
      <c r="D15" s="120">
        <f t="shared" si="4"/>
        <v>-20</v>
      </c>
      <c r="E15" s="121" t="str">
        <f>IF(D15=('Financial Freedom Calculator'!$E$12*-1),"Years Until Retirement",
IF(D15=0,"Retirement",
""))</f>
        <v/>
      </c>
      <c r="F15" s="121" t="str">
        <f t="shared" si="5"/>
        <v/>
      </c>
      <c r="G15" s="121" t="str">
        <f t="shared" si="6"/>
        <v/>
      </c>
      <c r="H15" s="126">
        <f t="shared" si="7"/>
        <v>0</v>
      </c>
      <c r="I15" s="127">
        <f t="shared" si="8"/>
        <v>265797.37553535419</v>
      </c>
      <c r="J15" s="124">
        <f t="shared" si="9"/>
        <v>323007.0470188926</v>
      </c>
      <c r="K15" s="124">
        <f t="shared" si="1"/>
        <v>265797.37553535419</v>
      </c>
      <c r="L15" s="125" t="e">
        <f t="shared" si="2"/>
        <v>#N/A</v>
      </c>
      <c r="M15" s="124" t="e">
        <f t="shared" si="3"/>
        <v>#N/A</v>
      </c>
      <c r="N15" s="122"/>
      <c r="O15" s="7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</row>
    <row r="16" spans="1:42" ht="18.75">
      <c r="A16" s="136"/>
      <c r="B16" s="135"/>
      <c r="D16" s="120">
        <f t="shared" si="4"/>
        <v>-19</v>
      </c>
      <c r="E16" s="121" t="str">
        <f>IF(D16=('Financial Freedom Calculator'!$E$12*-1),"Years Until Retirement",
IF(D16=0,"Retirement",
""))</f>
        <v/>
      </c>
      <c r="F16" s="121" t="str">
        <f t="shared" si="5"/>
        <v/>
      </c>
      <c r="G16" s="121" t="str">
        <f t="shared" si="6"/>
        <v/>
      </c>
      <c r="H16" s="126">
        <f t="shared" si="7"/>
        <v>0</v>
      </c>
      <c r="I16" s="127">
        <f t="shared" si="8"/>
        <v>289403.19182282902</v>
      </c>
      <c r="J16" s="124">
        <f t="shared" si="9"/>
        <v>354758.23346404656</v>
      </c>
      <c r="K16" s="124">
        <f t="shared" si="1"/>
        <v>289403.19182282902</v>
      </c>
      <c r="L16" s="125" t="e">
        <f t="shared" si="2"/>
        <v>#N/A</v>
      </c>
      <c r="M16" s="124" t="e">
        <f t="shared" si="3"/>
        <v>#N/A</v>
      </c>
      <c r="N16" s="122"/>
      <c r="O16" s="7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</row>
    <row r="17" spans="1:42" ht="18.75">
      <c r="A17" s="136"/>
      <c r="B17" s="135"/>
      <c r="D17" s="120">
        <f t="shared" si="4"/>
        <v>-18</v>
      </c>
      <c r="E17" s="121" t="str">
        <f>IF(D17=('Financial Freedom Calculator'!$E$12*-1),"Years Until Retirement",
IF(D17=0,"Retirement",
""))</f>
        <v/>
      </c>
      <c r="F17" s="121" t="str">
        <f t="shared" si="5"/>
        <v/>
      </c>
      <c r="G17" s="121" t="str">
        <f t="shared" si="6"/>
        <v/>
      </c>
      <c r="H17" s="126">
        <f t="shared" si="7"/>
        <v>0</v>
      </c>
      <c r="I17" s="127">
        <f t="shared" si="8"/>
        <v>314661.41525042709</v>
      </c>
      <c r="J17" s="124">
        <f t="shared" si="9"/>
        <v>388732.00296036131</v>
      </c>
      <c r="K17" s="124">
        <f t="shared" si="1"/>
        <v>314661.41525042709</v>
      </c>
      <c r="L17" s="125" t="e">
        <f t="shared" si="2"/>
        <v>#N/A</v>
      </c>
      <c r="M17" s="124" t="e">
        <f t="shared" si="3"/>
        <v>#N/A</v>
      </c>
      <c r="N17" s="122"/>
      <c r="O17" s="7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</row>
    <row r="18" spans="1:42" ht="18.75">
      <c r="A18" s="136"/>
      <c r="B18" s="135"/>
      <c r="D18" s="120">
        <f t="shared" si="4"/>
        <v>-17</v>
      </c>
      <c r="E18" s="121" t="str">
        <f>IF(D18=('Financial Freedom Calculator'!$E$12*-1),"Years Until Retirement",
IF(D18=0,"Retirement",
""))</f>
        <v/>
      </c>
      <c r="F18" s="121" t="str">
        <f t="shared" si="5"/>
        <v/>
      </c>
      <c r="G18" s="121" t="str">
        <f t="shared" si="6"/>
        <v/>
      </c>
      <c r="H18" s="126">
        <f t="shared" si="7"/>
        <v>0</v>
      </c>
      <c r="I18" s="127">
        <f t="shared" si="8"/>
        <v>341687.714317957</v>
      </c>
      <c r="J18" s="124">
        <f t="shared" si="9"/>
        <v>425083.93632141809</v>
      </c>
      <c r="K18" s="124">
        <f t="shared" si="1"/>
        <v>341687.714317957</v>
      </c>
      <c r="L18" s="125" t="e">
        <f t="shared" si="2"/>
        <v>#N/A</v>
      </c>
      <c r="M18" s="124" t="e">
        <f t="shared" si="3"/>
        <v>#N/A</v>
      </c>
      <c r="N18" s="122"/>
      <c r="O18" s="7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</row>
    <row r="19" spans="1:42" ht="18.75">
      <c r="A19" s="136"/>
      <c r="B19" s="135"/>
      <c r="D19" s="120">
        <f t="shared" si="4"/>
        <v>-16</v>
      </c>
      <c r="E19" s="121" t="str">
        <f>IF(D19=('Financial Freedom Calculator'!$E$12*-1),"Years Until Retirement",
IF(D19=0,"Retirement",
""))</f>
        <v/>
      </c>
      <c r="F19" s="121" t="str">
        <f t="shared" si="5"/>
        <v/>
      </c>
      <c r="G19" s="121" t="str">
        <f t="shared" si="6"/>
        <v/>
      </c>
      <c r="H19" s="126">
        <f t="shared" si="7"/>
        <v>0</v>
      </c>
      <c r="I19" s="127">
        <f t="shared" si="8"/>
        <v>370605.85432021401</v>
      </c>
      <c r="J19" s="124">
        <f t="shared" si="9"/>
        <v>463980.50501774886</v>
      </c>
      <c r="K19" s="124">
        <f t="shared" si="1"/>
        <v>370605.85432021401</v>
      </c>
      <c r="L19" s="125" t="e">
        <f t="shared" si="2"/>
        <v>#N/A</v>
      </c>
      <c r="M19" s="124" t="e">
        <f t="shared" si="3"/>
        <v>#N/A</v>
      </c>
      <c r="N19" s="122"/>
      <c r="O19" s="7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</row>
    <row r="20" spans="1:42" ht="18.75">
      <c r="A20" s="136"/>
      <c r="B20" s="135"/>
      <c r="D20" s="120">
        <f t="shared" si="4"/>
        <v>-15</v>
      </c>
      <c r="E20" s="121" t="str">
        <f>IF(D20=('Financial Freedom Calculator'!$E$12*-1),"Years Until Retirement",
IF(D20=0,"Retirement",
""))</f>
        <v/>
      </c>
      <c r="F20" s="121" t="str">
        <f t="shared" si="5"/>
        <v/>
      </c>
      <c r="G20" s="121">
        <f t="shared" si="6"/>
        <v>15</v>
      </c>
      <c r="H20" s="126">
        <f t="shared" si="7"/>
        <v>0</v>
      </c>
      <c r="I20" s="127">
        <f t="shared" si="8"/>
        <v>401548.26412262901</v>
      </c>
      <c r="J20" s="124">
        <f t="shared" si="9"/>
        <v>505599.83352282277</v>
      </c>
      <c r="K20" s="124">
        <f t="shared" si="1"/>
        <v>401548.26412262901</v>
      </c>
      <c r="L20" s="125" t="e">
        <f t="shared" si="2"/>
        <v>#N/A</v>
      </c>
      <c r="M20" s="124" t="e">
        <f t="shared" si="3"/>
        <v>#N/A</v>
      </c>
      <c r="N20" s="122"/>
      <c r="O20" s="7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</row>
    <row r="21" spans="1:42" ht="18.75">
      <c r="A21" s="136"/>
      <c r="B21" s="135"/>
      <c r="D21" s="120">
        <f t="shared" si="4"/>
        <v>-14</v>
      </c>
      <c r="E21" s="121" t="str">
        <f>IF(D21=('Financial Freedom Calculator'!$E$12*-1),"Years Until Retirement",
IF(D21=0,"Retirement",
""))</f>
        <v/>
      </c>
      <c r="F21" s="121" t="str">
        <f t="shared" si="5"/>
        <v/>
      </c>
      <c r="G21" s="121" t="str">
        <f t="shared" si="6"/>
        <v/>
      </c>
      <c r="H21" s="126">
        <f t="shared" si="7"/>
        <v>0</v>
      </c>
      <c r="I21" s="127">
        <f t="shared" si="8"/>
        <v>434656.64261121309</v>
      </c>
      <c r="J21" s="124">
        <f t="shared" si="9"/>
        <v>550132.51502325176</v>
      </c>
      <c r="K21" s="124">
        <f t="shared" si="1"/>
        <v>434656.64261121309</v>
      </c>
      <c r="L21" s="125" t="e">
        <f t="shared" si="2"/>
        <v>#N/A</v>
      </c>
      <c r="M21" s="124" t="e">
        <f t="shared" si="3"/>
        <v>#N/A</v>
      </c>
      <c r="N21" s="122"/>
      <c r="O21" s="7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</row>
    <row r="22" spans="1:42" ht="18.75">
      <c r="A22" s="136"/>
      <c r="B22" s="135"/>
      <c r="D22" s="120">
        <f t="shared" si="4"/>
        <v>-13</v>
      </c>
      <c r="E22" s="121" t="str">
        <f>IF(D22=('Financial Freedom Calculator'!$E$12*-1),"Years Until Retirement",
IF(D22=0,"Retirement",
""))</f>
        <v/>
      </c>
      <c r="F22" s="121" t="str">
        <f t="shared" si="5"/>
        <v/>
      </c>
      <c r="G22" s="121" t="str">
        <f t="shared" si="6"/>
        <v/>
      </c>
      <c r="H22" s="126">
        <f t="shared" si="7"/>
        <v>0</v>
      </c>
      <c r="I22" s="127">
        <f t="shared" si="8"/>
        <v>470082.60759399802</v>
      </c>
      <c r="J22" s="124">
        <f t="shared" si="9"/>
        <v>597782.48422871088</v>
      </c>
      <c r="K22" s="124">
        <f t="shared" si="1"/>
        <v>470082.60759399802</v>
      </c>
      <c r="L22" s="125" t="e">
        <f t="shared" si="2"/>
        <v>#N/A</v>
      </c>
      <c r="M22" s="124" t="e">
        <f t="shared" si="3"/>
        <v>#N/A</v>
      </c>
      <c r="N22" s="122"/>
      <c r="O22" s="7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</row>
    <row r="23" spans="1:42" ht="18.75">
      <c r="A23" s="136"/>
      <c r="B23" s="135"/>
      <c r="D23" s="120">
        <f t="shared" si="4"/>
        <v>-12</v>
      </c>
      <c r="E23" s="121" t="str">
        <f>IF(D23=('Financial Freedom Calculator'!$E$12*-1),"Years Until Retirement",
IF(D23=0,"Retirement",
""))</f>
        <v/>
      </c>
      <c r="F23" s="121" t="str">
        <f t="shared" si="5"/>
        <v/>
      </c>
      <c r="G23" s="121" t="str">
        <f t="shared" si="6"/>
        <v/>
      </c>
      <c r="H23" s="126">
        <f t="shared" si="7"/>
        <v>0</v>
      </c>
      <c r="I23" s="127">
        <f t="shared" si="8"/>
        <v>507988.39012557792</v>
      </c>
      <c r="J23" s="124">
        <f t="shared" si="9"/>
        <v>648767.95127855206</v>
      </c>
      <c r="K23" s="124">
        <f t="shared" si="1"/>
        <v>507988.39012557792</v>
      </c>
      <c r="L23" s="125" t="e">
        <f t="shared" si="2"/>
        <v>#N/A</v>
      </c>
      <c r="M23" s="124" t="e">
        <f t="shared" si="3"/>
        <v>#N/A</v>
      </c>
      <c r="N23" s="122"/>
      <c r="O23" s="96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</row>
    <row r="24" spans="1:42" ht="18.75">
      <c r="A24" s="136"/>
      <c r="B24" s="135"/>
      <c r="D24" s="120">
        <f t="shared" si="4"/>
        <v>-11</v>
      </c>
      <c r="E24" s="121" t="str">
        <f>IF(D24=('Financial Freedom Calculator'!$E$12*-1),"Years Until Retirement",
IF(D24=0,"Retirement",
""))</f>
        <v/>
      </c>
      <c r="F24" s="121" t="str">
        <f t="shared" si="5"/>
        <v/>
      </c>
      <c r="G24" s="121" t="str">
        <f t="shared" si="6"/>
        <v/>
      </c>
      <c r="H24" s="126">
        <f t="shared" si="7"/>
        <v>0</v>
      </c>
      <c r="I24" s="127">
        <f t="shared" si="8"/>
        <v>548547.57743436843</v>
      </c>
      <c r="J24" s="124">
        <f t="shared" si="9"/>
        <v>703322.40102188219</v>
      </c>
      <c r="K24" s="124">
        <f t="shared" si="1"/>
        <v>548547.57743436843</v>
      </c>
      <c r="L24" s="125" t="e">
        <f t="shared" si="2"/>
        <v>#N/A</v>
      </c>
      <c r="M24" s="124" t="e">
        <f t="shared" si="3"/>
        <v>#N/A</v>
      </c>
      <c r="N24" s="122"/>
      <c r="O24" s="96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</row>
    <row r="25" spans="1:42" ht="18.75">
      <c r="A25" s="136"/>
      <c r="B25" s="135"/>
      <c r="D25" s="120">
        <f t="shared" si="4"/>
        <v>-10</v>
      </c>
      <c r="E25" s="121" t="str">
        <f>IF(D25=('Financial Freedom Calculator'!$E$12*-1),"Years Until Retirement",
IF(D25=0,"Retirement",
""))</f>
        <v/>
      </c>
      <c r="F25" s="121" t="str">
        <f t="shared" si="5"/>
        <v/>
      </c>
      <c r="G25" s="121" t="str">
        <f t="shared" si="6"/>
        <v/>
      </c>
      <c r="H25" s="126">
        <f t="shared" si="7"/>
        <v>0</v>
      </c>
      <c r="I25" s="127">
        <f t="shared" si="8"/>
        <v>591945.90785477427</v>
      </c>
      <c r="J25" s="124">
        <f t="shared" si="9"/>
        <v>761695.66224724543</v>
      </c>
      <c r="K25" s="124">
        <f t="shared" si="1"/>
        <v>591945.90785477427</v>
      </c>
      <c r="L25" s="125" t="e">
        <f t="shared" si="2"/>
        <v>#N/A</v>
      </c>
      <c r="M25" s="124" t="e">
        <f t="shared" si="3"/>
        <v>#N/A</v>
      </c>
      <c r="N25" s="122"/>
      <c r="O25" s="7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</row>
    <row r="26" spans="1:42" ht="18.75">
      <c r="A26" s="136"/>
      <c r="B26" s="135"/>
      <c r="D26" s="120">
        <f t="shared" si="4"/>
        <v>-9</v>
      </c>
      <c r="E26" s="121" t="str">
        <f>IF(D26=('Financial Freedom Calculator'!$E$12*-1),"Years Until Retirement",
IF(D26=0,"Retirement",
""))</f>
        <v/>
      </c>
      <c r="F26" s="121" t="str">
        <f t="shared" si="5"/>
        <v/>
      </c>
      <c r="G26" s="121" t="str">
        <f t="shared" si="6"/>
        <v/>
      </c>
      <c r="H26" s="126">
        <f t="shared" si="7"/>
        <v>0</v>
      </c>
      <c r="I26" s="127">
        <f t="shared" si="8"/>
        <v>638382.12140460848</v>
      </c>
      <c r="J26" s="124">
        <f t="shared" si="9"/>
        <v>824155.0517583841</v>
      </c>
      <c r="K26" s="124">
        <f t="shared" si="1"/>
        <v>638382.12140460848</v>
      </c>
      <c r="L26" s="125" t="e">
        <f t="shared" si="2"/>
        <v>#N/A</v>
      </c>
      <c r="M26" s="124" t="e">
        <f t="shared" si="3"/>
        <v>#N/A</v>
      </c>
      <c r="N26" s="122"/>
      <c r="O26" s="7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</row>
    <row r="27" spans="1:42" ht="18.75">
      <c r="A27" s="136"/>
      <c r="B27" s="135"/>
      <c r="D27" s="120">
        <f t="shared" si="4"/>
        <v>-8</v>
      </c>
      <c r="E27" s="121" t="str">
        <f>IF(D27=('Financial Freedom Calculator'!$E$12*-1),"Years Until Retirement",
IF(D27=0,"Retirement",
""))</f>
        <v/>
      </c>
      <c r="F27" s="121" t="str">
        <f t="shared" si="5"/>
        <v/>
      </c>
      <c r="G27" s="121">
        <f t="shared" si="6"/>
        <v>8</v>
      </c>
      <c r="H27" s="126">
        <f t="shared" si="7"/>
        <v>0</v>
      </c>
      <c r="I27" s="127">
        <f t="shared" si="8"/>
        <v>688068.86990293115</v>
      </c>
      <c r="J27" s="124">
        <f t="shared" si="9"/>
        <v>890986.59853530244</v>
      </c>
      <c r="K27" s="124">
        <f t="shared" si="1"/>
        <v>688068.86990293115</v>
      </c>
      <c r="L27" s="125" t="e">
        <f t="shared" si="2"/>
        <v>#N/A</v>
      </c>
      <c r="M27" s="124" t="e">
        <f t="shared" si="3"/>
        <v>#N/A</v>
      </c>
      <c r="N27" s="122"/>
      <c r="O27" s="7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</row>
    <row r="28" spans="1:42" ht="18.75">
      <c r="A28" s="136"/>
      <c r="B28" s="135"/>
      <c r="D28" s="120">
        <f t="shared" si="4"/>
        <v>-7</v>
      </c>
      <c r="E28" s="121" t="str">
        <f>IF(D28=('Financial Freedom Calculator'!$E$12*-1),"Years Until Retirement",
IF(D28=0,"Retirement",
""))</f>
        <v/>
      </c>
      <c r="F28" s="121" t="str">
        <f t="shared" si="5"/>
        <v/>
      </c>
      <c r="G28" s="121" t="str">
        <f t="shared" si="6"/>
        <v/>
      </c>
      <c r="H28" s="126">
        <f t="shared" si="7"/>
        <v>0</v>
      </c>
      <c r="I28" s="127">
        <f t="shared" si="8"/>
        <v>741233.69079613639</v>
      </c>
      <c r="J28" s="124">
        <f t="shared" si="9"/>
        <v>962496.35358660505</v>
      </c>
      <c r="K28" s="124">
        <f t="shared" si="1"/>
        <v>741233.69079613639</v>
      </c>
      <c r="L28" s="125" t="e">
        <f t="shared" si="2"/>
        <v>#N/A</v>
      </c>
      <c r="M28" s="124" t="e">
        <f t="shared" si="3"/>
        <v>#N/A</v>
      </c>
      <c r="N28" s="122"/>
      <c r="O28" s="7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</row>
    <row r="29" spans="1:42" ht="18.75">
      <c r="A29" s="136"/>
      <c r="B29" s="135"/>
      <c r="D29" s="120">
        <f t="shared" si="4"/>
        <v>-6</v>
      </c>
      <c r="E29" s="121" t="str">
        <f>IF(D29=('Financial Freedom Calculator'!$E$12*-1),"Years Until Retirement",
IF(D29=0,"Retirement",
""))</f>
        <v/>
      </c>
      <c r="F29" s="121" t="str">
        <f t="shared" si="5"/>
        <v/>
      </c>
      <c r="G29" s="121" t="str">
        <f t="shared" si="6"/>
        <v/>
      </c>
      <c r="H29" s="126">
        <f t="shared" si="7"/>
        <v>0</v>
      </c>
      <c r="I29" s="127">
        <f t="shared" si="8"/>
        <v>798120.049151866</v>
      </c>
      <c r="J29" s="124">
        <f t="shared" si="9"/>
        <v>1039011.7914914988</v>
      </c>
      <c r="K29" s="124">
        <f t="shared" si="1"/>
        <v>798120.049151866</v>
      </c>
      <c r="L29" s="125" t="e">
        <f t="shared" si="2"/>
        <v>#N/A</v>
      </c>
      <c r="M29" s="124" t="e">
        <f t="shared" si="3"/>
        <v>#N/A</v>
      </c>
      <c r="N29" s="122"/>
      <c r="O29" s="96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</row>
    <row r="30" spans="1:42" ht="18.75">
      <c r="A30" s="136"/>
      <c r="B30" s="135"/>
      <c r="D30" s="120">
        <f t="shared" si="4"/>
        <v>-5</v>
      </c>
      <c r="E30" s="121" t="str">
        <f>IF(D30=('Financial Freedom Calculator'!$E$12*-1),"Years Until Retirement",
IF(D30=0,"Retirement",
""))</f>
        <v/>
      </c>
      <c r="F30" s="121" t="str">
        <f t="shared" si="5"/>
        <v/>
      </c>
      <c r="G30" s="121" t="str">
        <f t="shared" si="6"/>
        <v/>
      </c>
      <c r="H30" s="126">
        <f t="shared" si="7"/>
        <v>0</v>
      </c>
      <c r="I30" s="127">
        <f t="shared" si="8"/>
        <v>858988.45259249664</v>
      </c>
      <c r="J30" s="124">
        <f t="shared" si="9"/>
        <v>1120883.3100497352</v>
      </c>
      <c r="K30" s="124">
        <f t="shared" si="1"/>
        <v>858988.45259249664</v>
      </c>
      <c r="L30" s="125" t="e">
        <f t="shared" si="2"/>
        <v>#N/A</v>
      </c>
      <c r="M30" s="124" t="e">
        <f t="shared" si="3"/>
        <v>#N/A</v>
      </c>
      <c r="N30" s="122"/>
      <c r="O30" s="7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</row>
    <row r="31" spans="1:42" ht="18.75">
      <c r="A31" s="136"/>
      <c r="B31" s="135"/>
      <c r="D31" s="120">
        <f t="shared" si="4"/>
        <v>-4</v>
      </c>
      <c r="E31" s="121" t="str">
        <f>IF(D31=('Financial Freedom Calculator'!$E$12*-1),"Years Until Retirement",
IF(D31=0,"Retirement",
""))</f>
        <v/>
      </c>
      <c r="F31" s="121" t="str">
        <f t="shared" si="5"/>
        <v/>
      </c>
      <c r="G31" s="121" t="str">
        <f t="shared" si="6"/>
        <v/>
      </c>
      <c r="H31" s="126">
        <f t="shared" si="7"/>
        <v>0</v>
      </c>
      <c r="I31" s="127">
        <f t="shared" si="8"/>
        <v>924117.64427397144</v>
      </c>
      <c r="J31" s="124">
        <f t="shared" si="9"/>
        <v>1208485.8349070481</v>
      </c>
      <c r="K31" s="124">
        <f t="shared" si="1"/>
        <v>924117.64427397144</v>
      </c>
      <c r="L31" s="125" t="e">
        <f t="shared" si="2"/>
        <v>#N/A</v>
      </c>
      <c r="M31" s="124" t="e">
        <f t="shared" si="3"/>
        <v>#N/A</v>
      </c>
      <c r="N31" s="122"/>
      <c r="O31" s="7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</row>
    <row r="32" spans="1:42" ht="18.75">
      <c r="A32" s="136"/>
      <c r="B32" s="135"/>
      <c r="D32" s="120">
        <f t="shared" si="4"/>
        <v>-3</v>
      </c>
      <c r="E32" s="121" t="str">
        <f>IF(D32=('Financial Freedom Calculator'!$E$12*-1),"Years Until Retirement",
IF(D32=0,"Retirement",
""))</f>
        <v/>
      </c>
      <c r="F32" s="121" t="str">
        <f t="shared" si="5"/>
        <v/>
      </c>
      <c r="G32" s="121" t="str">
        <f t="shared" si="6"/>
        <v/>
      </c>
      <c r="H32" s="126">
        <f t="shared" si="7"/>
        <v>0</v>
      </c>
      <c r="I32" s="127">
        <f t="shared" si="8"/>
        <v>993805.87937314948</v>
      </c>
      <c r="J32" s="124">
        <f t="shared" si="9"/>
        <v>1302220.536504373</v>
      </c>
      <c r="K32" s="124">
        <f t="shared" si="1"/>
        <v>993805.87937314948</v>
      </c>
      <c r="L32" s="125" t="e">
        <f t="shared" si="2"/>
        <v>#N/A</v>
      </c>
      <c r="M32" s="124" t="e">
        <f t="shared" si="3"/>
        <v>#N/A</v>
      </c>
      <c r="N32" s="122"/>
      <c r="O32" s="7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</row>
    <row r="33" spans="1:42" ht="18.75">
      <c r="A33" s="136"/>
      <c r="B33" s="135"/>
      <c r="D33" s="120">
        <f t="shared" si="4"/>
        <v>-2</v>
      </c>
      <c r="E33" s="121" t="str">
        <f>IF(D33=('Financial Freedom Calculator'!$E$12*-1),"Years Until Retirement",
IF(D33=0,"Retirement",
""))</f>
        <v/>
      </c>
      <c r="F33" s="121" t="str">
        <f t="shared" si="5"/>
        <v/>
      </c>
      <c r="G33" s="121" t="str">
        <f t="shared" si="6"/>
        <v/>
      </c>
      <c r="H33" s="126">
        <f t="shared" si="7"/>
        <v>0</v>
      </c>
      <c r="I33" s="127">
        <f t="shared" si="8"/>
        <v>1068372.29092927</v>
      </c>
      <c r="J33" s="124">
        <f t="shared" si="9"/>
        <v>1402516.6672135105</v>
      </c>
      <c r="K33" s="124">
        <f t="shared" si="1"/>
        <v>1068372.29092927</v>
      </c>
      <c r="L33" s="125" t="e">
        <f t="shared" si="2"/>
        <v>#N/A</v>
      </c>
      <c r="M33" s="124" t="e">
        <f t="shared" si="3"/>
        <v>#N/A</v>
      </c>
      <c r="N33" s="122"/>
      <c r="O33" s="7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</row>
    <row r="34" spans="1:42" ht="18.75">
      <c r="A34" s="136"/>
      <c r="B34" s="135"/>
      <c r="D34" s="120">
        <f t="shared" si="4"/>
        <v>-1</v>
      </c>
      <c r="E34" s="121" t="str">
        <f>IF(D34=('Financial Freedom Calculator'!$E$12*-1),"Years Until Retirement",
IF(D34=0,"Retirement",
""))</f>
        <v/>
      </c>
      <c r="F34" s="121" t="str">
        <f t="shared" si="5"/>
        <v/>
      </c>
      <c r="G34" s="121" t="str">
        <f t="shared" si="6"/>
        <v/>
      </c>
      <c r="H34" s="126">
        <f t="shared" si="7"/>
        <v>0</v>
      </c>
      <c r="I34" s="127">
        <f t="shared" si="8"/>
        <v>1148158.3512943189</v>
      </c>
      <c r="J34" s="124">
        <f t="shared" si="9"/>
        <v>1509833.5270722876</v>
      </c>
      <c r="K34" s="124">
        <f t="shared" si="1"/>
        <v>1148158.3512943189</v>
      </c>
      <c r="L34" s="125" t="e">
        <f t="shared" si="2"/>
        <v>#N/A</v>
      </c>
      <c r="M34" s="124" t="e">
        <f t="shared" si="3"/>
        <v>#N/A</v>
      </c>
      <c r="N34" s="122"/>
      <c r="O34" s="72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</row>
    <row r="35" spans="1:42" ht="18.75">
      <c r="A35" s="136"/>
      <c r="B35" s="135"/>
      <c r="D35" s="120">
        <f t="shared" si="4"/>
        <v>0</v>
      </c>
      <c r="E35" s="121" t="str">
        <f>IF(D35=('Financial Freedom Calculator'!$E$12*-1),"Years Until Retirement",
IF(D35=0,"Retirement",
""))</f>
        <v>Retirement</v>
      </c>
      <c r="F35" s="121" t="str">
        <f t="shared" si="5"/>
        <v/>
      </c>
      <c r="G35" s="121">
        <f t="shared" si="6"/>
        <v>0</v>
      </c>
      <c r="H35" s="126">
        <f t="shared" si="7"/>
        <v>0</v>
      </c>
      <c r="I35" s="127">
        <f t="shared" si="8"/>
        <v>1233529.4358849213</v>
      </c>
      <c r="J35" s="124">
        <f t="shared" si="9"/>
        <v>1624662.5671211793</v>
      </c>
      <c r="K35" s="124">
        <f t="shared" si="1"/>
        <v>1233529.4358849213</v>
      </c>
      <c r="L35" s="125" t="e">
        <f t="shared" si="2"/>
        <v>#N/A</v>
      </c>
      <c r="M35" s="124" t="e">
        <f t="shared" si="3"/>
        <v>#N/A</v>
      </c>
      <c r="N35" s="122"/>
      <c r="O35" s="72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</row>
    <row r="36" spans="1:42" ht="18.75">
      <c r="A36" s="136"/>
      <c r="B36" s="135"/>
      <c r="D36" s="120">
        <f t="shared" si="4"/>
        <v>1</v>
      </c>
      <c r="E36" s="121" t="str">
        <f>IF(D36=('Financial Freedom Calculator'!$E$12*-1),"Years Until Retirement",
IF(D36=0,"Retirement",
""))</f>
        <v/>
      </c>
      <c r="F36" s="121" t="str">
        <f t="shared" si="5"/>
        <v/>
      </c>
      <c r="G36" s="121" t="str">
        <f t="shared" si="6"/>
        <v/>
      </c>
      <c r="H36" s="126">
        <f t="shared" si="7"/>
        <v>99624.887125684443</v>
      </c>
      <c r="I36" s="127">
        <f t="shared" si="8"/>
        <v>1213277.8671723837</v>
      </c>
      <c r="J36" s="124">
        <f t="shared" si="9"/>
        <v>1631790.3175951797</v>
      </c>
      <c r="K36" s="124">
        <f t="shared" si="1"/>
        <v>1213277.8671723837</v>
      </c>
      <c r="L36" s="125" t="e">
        <f t="shared" si="2"/>
        <v>#N/A</v>
      </c>
      <c r="M36" s="124" t="e">
        <f t="shared" si="3"/>
        <v>#N/A</v>
      </c>
      <c r="N36" s="122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</row>
    <row r="37" spans="1:42" ht="18.75">
      <c r="A37" s="136"/>
      <c r="B37" s="135"/>
      <c r="D37" s="120">
        <f t="shared" si="4"/>
        <v>2</v>
      </c>
      <c r="E37" s="121" t="str">
        <f>IF(D37=('Financial Freedom Calculator'!$E$12*-1),"Years Until Retirement",
IF(D37=0,"Retirement",
""))</f>
        <v/>
      </c>
      <c r="F37" s="121" t="str">
        <f t="shared" si="5"/>
        <v/>
      </c>
      <c r="G37" s="121" t="str">
        <f t="shared" si="6"/>
        <v/>
      </c>
      <c r="H37" s="126">
        <f t="shared" si="7"/>
        <v>101617.38486819813</v>
      </c>
      <c r="I37" s="127">
        <f t="shared" si="8"/>
        <v>1189476.7160654787</v>
      </c>
      <c r="J37" s="124">
        <f t="shared" si="9"/>
        <v>1637285.0380178704</v>
      </c>
      <c r="K37" s="124">
        <f t="shared" ref="K37:K68" si="10">IF(AND(D37&lt;&gt;"",I37&gt;=0),I37,
#N/A)</f>
        <v>1189476.7160654787</v>
      </c>
      <c r="L37" s="125" t="e">
        <f t="shared" si="2"/>
        <v>#N/A</v>
      </c>
      <c r="M37" s="124" t="e">
        <f t="shared" si="3"/>
        <v>#N/A</v>
      </c>
      <c r="N37" s="122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</row>
    <row r="38" spans="1:42" ht="18.75">
      <c r="A38" s="136"/>
      <c r="B38" s="135"/>
      <c r="D38" s="120">
        <f t="shared" ref="D38:D101" si="11">IFERROR(IF(D37+1&lt;=life_span,D37+1,""),"")</f>
        <v>3</v>
      </c>
      <c r="E38" s="121" t="str">
        <f>IF(D38=('Financial Freedom Calculator'!$E$12*-1),"Years Until Retirement",
IF(D38=0,"Retirement",
""))</f>
        <v/>
      </c>
      <c r="F38" s="121" t="str">
        <f t="shared" si="5"/>
        <v/>
      </c>
      <c r="G38" s="121" t="str">
        <f t="shared" ref="G38:G69" si="12">IFERROR(ABS(IF(OR(D38=ROUNDUP($D$5*0.75,0),D38=ROUNDUP($D$5*0.5,0),D38=ROUNDUP($D$5*0.25,0),
D38=0,D38=life_span,D38=ROUNDUP(life_span*0.75,0),D38=ROUNDUP(life_span*0.5,0),D38=ROUNDUP(life_span*0.25,0)),D38,"")),"")</f>
        <v/>
      </c>
      <c r="H38" s="126">
        <f t="shared" ref="H38:H69" si="13">IF(D38=1,future_income,
IF(D38&lt;1,0,
IF(D38&gt;life_span,"",
H37*(1+inflation_rate))))</f>
        <v>103649.7325655621</v>
      </c>
      <c r="I38" s="127">
        <f t="shared" ref="I38:I69" si="14" xml:space="preserve">
IF(AND(D38="",D37&lt;&gt;""),
HYPERLINK("#home","Back to Top"),
IF(IF(AND($D38&lt;=life_span,$D38&lt;&gt;""),($I37-IF($H38="",0,$H38))*(1+return_rate)
+IF($D38&lt;=0,deposits,0),"")&lt;0,$I37-$H38,
IF(AND($D38&lt;=life_span,$D38&lt;&gt;""),($I37-IF($H38="",0,$H38))*(1+return_rate)
+IF($D38&lt;=0,deposits,0),"")))</f>
        <v>1161834.8723449109</v>
      </c>
      <c r="J38" s="124">
        <f t="shared" ref="J38:J68" si="15">IF(AND(D38&lt;=life_span,D38&gt;=-years_left),
IF(D38&gt;0,(J37-H38)*(1+return_rate),
IF(D38&lt;=0,J37*(1+return_rate)+deposits+add_savings,"")),"")</f>
        <v>1640989.7768339701</v>
      </c>
      <c r="K38" s="124">
        <f t="shared" si="10"/>
        <v>1161834.8723449109</v>
      </c>
      <c r="L38" s="125" t="e">
        <f t="shared" si="2"/>
        <v>#N/A</v>
      </c>
      <c r="M38" s="124" t="e">
        <f t="shared" si="3"/>
        <v>#N/A</v>
      </c>
      <c r="N38" s="122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</row>
    <row r="39" spans="1:42" ht="18.75">
      <c r="A39" s="136"/>
      <c r="B39" s="135"/>
      <c r="D39" s="120">
        <f t="shared" si="11"/>
        <v>4</v>
      </c>
      <c r="E39" s="121" t="str">
        <f>IF(D39=('Financial Freedom Calculator'!$E$12*-1),"Years Until Retirement",
IF(D39=0,"Retirement",
""))</f>
        <v/>
      </c>
      <c r="F39" s="121" t="str">
        <f t="shared" si="5"/>
        <v/>
      </c>
      <c r="G39" s="121" t="str">
        <f t="shared" si="12"/>
        <v/>
      </c>
      <c r="H39" s="126">
        <f t="shared" si="13"/>
        <v>105722.72721687333</v>
      </c>
      <c r="I39" s="127">
        <f t="shared" si="14"/>
        <v>1130039.9952870002</v>
      </c>
      <c r="J39" s="124">
        <f t="shared" si="15"/>
        <v>1642735.7430902936</v>
      </c>
      <c r="K39" s="124">
        <f t="shared" si="10"/>
        <v>1130039.9952870002</v>
      </c>
      <c r="L39" s="125" t="e">
        <f t="shared" si="2"/>
        <v>#N/A</v>
      </c>
      <c r="M39" s="124" t="e">
        <f t="shared" si="3"/>
        <v>#N/A</v>
      </c>
      <c r="N39" s="122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</row>
    <row r="40" spans="1:42" ht="18.75">
      <c r="A40" s="136"/>
      <c r="B40" s="135"/>
      <c r="D40" s="120">
        <f t="shared" si="11"/>
        <v>5</v>
      </c>
      <c r="E40" s="121" t="str">
        <f>IF(D40=('Financial Freedom Calculator'!$E$12*-1),"Years Until Retirement",
IF(D40=0,"Retirement",
""))</f>
        <v/>
      </c>
      <c r="F40" s="121" t="str">
        <f t="shared" si="5"/>
        <v/>
      </c>
      <c r="G40" s="121" t="str">
        <f t="shared" si="12"/>
        <v/>
      </c>
      <c r="H40" s="126">
        <f t="shared" si="13"/>
        <v>107837.1817612108</v>
      </c>
      <c r="I40" s="127">
        <f t="shared" si="14"/>
        <v>1093757.0104725948</v>
      </c>
      <c r="J40" s="124">
        <f t="shared" si="15"/>
        <v>1642341.4606221188</v>
      </c>
      <c r="K40" s="124">
        <f t="shared" si="10"/>
        <v>1093757.0104725948</v>
      </c>
      <c r="L40" s="125" t="e">
        <f t="shared" si="2"/>
        <v>#N/A</v>
      </c>
      <c r="M40" s="124" t="e">
        <f t="shared" si="3"/>
        <v>#N/A</v>
      </c>
      <c r="N40" s="122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</row>
    <row r="41" spans="1:42" ht="18.75">
      <c r="A41" s="136"/>
      <c r="B41" s="135"/>
      <c r="D41" s="120">
        <f t="shared" si="11"/>
        <v>6</v>
      </c>
      <c r="E41" s="121" t="str">
        <f>IF(D41=('Financial Freedom Calculator'!$E$12*-1),"Years Until Retirement",
IF(D41=0,"Retirement",
""))</f>
        <v/>
      </c>
      <c r="F41" s="121" t="str">
        <f t="shared" si="5"/>
        <v/>
      </c>
      <c r="G41" s="121" t="str">
        <f t="shared" si="12"/>
        <v/>
      </c>
      <c r="H41" s="126">
        <f t="shared" si="13"/>
        <v>109993.92539643502</v>
      </c>
      <c r="I41" s="127">
        <f t="shared" si="14"/>
        <v>1052626.501031491</v>
      </c>
      <c r="J41" s="124">
        <f t="shared" si="15"/>
        <v>1639611.8626914818</v>
      </c>
      <c r="K41" s="124">
        <f t="shared" si="10"/>
        <v>1052626.501031491</v>
      </c>
      <c r="L41" s="125" t="e">
        <f t="shared" si="2"/>
        <v>#N/A</v>
      </c>
      <c r="M41" s="124" t="e">
        <f t="shared" si="3"/>
        <v>#N/A</v>
      </c>
      <c r="N41" s="122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</row>
    <row r="42" spans="1:42" ht="18.75">
      <c r="A42" s="136"/>
      <c r="B42" s="135"/>
      <c r="D42" s="120">
        <f t="shared" si="11"/>
        <v>7</v>
      </c>
      <c r="E42" s="121" t="str">
        <f>IF(D42=('Financial Freedom Calculator'!$E$12*-1),"Years Until Retirement",
IF(D42=0,"Retirement",
""))</f>
        <v/>
      </c>
      <c r="F42" s="121" t="str">
        <f t="shared" si="5"/>
        <v/>
      </c>
      <c r="G42" s="121" t="str">
        <f t="shared" si="12"/>
        <v/>
      </c>
      <c r="H42" s="126">
        <f t="shared" si="13"/>
        <v>112193.80390436373</v>
      </c>
      <c r="I42" s="127">
        <f t="shared" si="14"/>
        <v>1006262.9859260261</v>
      </c>
      <c r="J42" s="124">
        <f t="shared" si="15"/>
        <v>1634337.3229022166</v>
      </c>
      <c r="K42" s="124">
        <f t="shared" si="10"/>
        <v>1006262.9859260261</v>
      </c>
      <c r="L42" s="125" t="e">
        <f t="shared" si="2"/>
        <v>#N/A</v>
      </c>
      <c r="M42" s="124" t="e">
        <f t="shared" si="3"/>
        <v>#N/A</v>
      </c>
      <c r="N42" s="122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</row>
    <row r="43" spans="1:42" ht="18.75">
      <c r="A43" s="136"/>
      <c r="B43" s="135"/>
      <c r="D43" s="120">
        <f t="shared" si="11"/>
        <v>8</v>
      </c>
      <c r="E43" s="121" t="str">
        <f>IF(D43=('Financial Freedom Calculator'!$E$12*-1),"Years Until Retirement",
IF(D43=0,"Retirement",
""))</f>
        <v/>
      </c>
      <c r="F43" s="121" t="str">
        <f t="shared" si="5"/>
        <v/>
      </c>
      <c r="G43" s="121">
        <f t="shared" si="12"/>
        <v>8</v>
      </c>
      <c r="H43" s="126">
        <f t="shared" si="13"/>
        <v>114437.67998245101</v>
      </c>
      <c r="I43" s="127">
        <f t="shared" si="14"/>
        <v>954253.07735962537</v>
      </c>
      <c r="J43" s="124">
        <f t="shared" si="15"/>
        <v>1626292.6179241491</v>
      </c>
      <c r="K43" s="124">
        <f t="shared" si="10"/>
        <v>954253.07735962537</v>
      </c>
      <c r="L43" s="125" t="e">
        <f t="shared" si="2"/>
        <v>#N/A</v>
      </c>
      <c r="M43" s="124" t="e">
        <f t="shared" si="3"/>
        <v>#N/A</v>
      </c>
      <c r="N43" s="122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</row>
    <row r="44" spans="1:42" ht="18.75">
      <c r="A44" s="136"/>
      <c r="B44" s="135"/>
      <c r="D44" s="120">
        <f t="shared" si="11"/>
        <v>9</v>
      </c>
      <c r="E44" s="121" t="str">
        <f>IF(D44=('Financial Freedom Calculator'!$E$12*-1),"Years Until Retirement",
IF(D44=0,"Retirement",
""))</f>
        <v/>
      </c>
      <c r="F44" s="121" t="str">
        <f t="shared" si="5"/>
        <v/>
      </c>
      <c r="G44" s="121" t="str">
        <f t="shared" si="12"/>
        <v/>
      </c>
      <c r="H44" s="126">
        <f t="shared" si="13"/>
        <v>116726.43358210003</v>
      </c>
      <c r="I44" s="127">
        <f t="shared" si="14"/>
        <v>896153.50884195208</v>
      </c>
      <c r="J44" s="124">
        <f t="shared" si="15"/>
        <v>1615235.8172459926</v>
      </c>
      <c r="K44" s="124">
        <f t="shared" si="10"/>
        <v>896153.50884195208</v>
      </c>
      <c r="L44" s="125" t="e">
        <f>IF(I44&gt;=0,#N/A,I44)</f>
        <v>#N/A</v>
      </c>
      <c r="M44" s="124" t="e">
        <f>IF(AND(ISERROR(L43),L44&lt;0),"It looks like you will fall short by "&amp;TEXT(MIN(I:I)*-1,"$##,#00.00"),#N/A)</f>
        <v>#N/A</v>
      </c>
      <c r="N44" s="122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</row>
    <row r="45" spans="1:42" ht="18.75">
      <c r="A45" s="136"/>
      <c r="B45" s="135"/>
      <c r="D45" s="120">
        <f t="shared" si="11"/>
        <v>10</v>
      </c>
      <c r="E45" s="121" t="str">
        <f>IF(D45=('Financial Freedom Calculator'!$E$12*-1),"Years Until Retirement",
IF(D45=0,"Retirement",
""))</f>
        <v/>
      </c>
      <c r="F45" s="121" t="str">
        <f t="shared" si="5"/>
        <v/>
      </c>
      <c r="G45" s="121" t="str">
        <f t="shared" si="12"/>
        <v/>
      </c>
      <c r="H45" s="126">
        <f t="shared" si="13"/>
        <v>119060.96225374204</v>
      </c>
      <c r="I45" s="127">
        <f t="shared" si="14"/>
        <v>831489.02484938479</v>
      </c>
      <c r="J45" s="124">
        <f t="shared" si="15"/>
        <v>1600907.094841708</v>
      </c>
      <c r="K45" s="124">
        <f t="shared" si="10"/>
        <v>831489.02484938479</v>
      </c>
      <c r="L45" s="125" t="e">
        <f t="shared" ref="L45:L108" si="16">IF(I45&gt;=0,#N/A,I45)</f>
        <v>#N/A</v>
      </c>
      <c r="M45" s="124" t="e">
        <f>IF(AND(ISERROR(L44),L45&lt;0),"It looks like you will fall short by "&amp;TEXT(MIN(I:I)*-1,"$##,#00.00"),#N/A)</f>
        <v>#N/A</v>
      </c>
      <c r="N45" s="122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</row>
    <row r="46" spans="1:42" ht="18.75">
      <c r="A46" s="136"/>
      <c r="B46" s="135"/>
      <c r="D46" s="120">
        <f t="shared" si="11"/>
        <v>11</v>
      </c>
      <c r="E46" s="121" t="str">
        <f>IF(D46=('Financial Freedom Calculator'!$E$12*-1),"Years Until Retirement",
IF(D46=0,"Retirement",
""))</f>
        <v/>
      </c>
      <c r="F46" s="121" t="str">
        <f t="shared" si="5"/>
        <v/>
      </c>
      <c r="G46" s="121" t="str">
        <f t="shared" si="12"/>
        <v/>
      </c>
      <c r="H46" s="126">
        <f t="shared" si="13"/>
        <v>121442.18149881688</v>
      </c>
      <c r="I46" s="127">
        <f t="shared" si="14"/>
        <v>759750.12238510768</v>
      </c>
      <c r="J46" s="124">
        <f t="shared" si="15"/>
        <v>1583027.4572768935</v>
      </c>
      <c r="K46" s="124">
        <f t="shared" si="10"/>
        <v>759750.12238510768</v>
      </c>
      <c r="L46" s="125" t="e">
        <f t="shared" si="16"/>
        <v>#N/A</v>
      </c>
      <c r="M46" s="124" t="e">
        <f t="shared" ref="M46:M109" si="17">IF(AND(ISERROR(L45),L46&lt;0),"It looks like you will fall short by "&amp;TEXT(MIN(I:I)*-1,"$##,#00.00"),#N/A)</f>
        <v>#N/A</v>
      </c>
      <c r="N46" s="122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</row>
    <row r="47" spans="1:42" ht="18.75">
      <c r="A47" s="136"/>
      <c r="B47" s="135"/>
      <c r="D47" s="120">
        <f t="shared" si="11"/>
        <v>12</v>
      </c>
      <c r="E47" s="121" t="str">
        <f>IF(D47=('Financial Freedom Calculator'!$E$12*-1),"Years Until Retirement",
IF(D47=0,"Retirement",
""))</f>
        <v/>
      </c>
      <c r="F47" s="121" t="str">
        <f t="shared" si="5"/>
        <v/>
      </c>
      <c r="G47" s="121" t="str">
        <f t="shared" si="12"/>
        <v/>
      </c>
      <c r="H47" s="126">
        <f t="shared" si="13"/>
        <v>123871.02512879322</v>
      </c>
      <c r="I47" s="127">
        <f t="shared" si="14"/>
        <v>680390.63406425656</v>
      </c>
      <c r="J47" s="124">
        <f t="shared" si="15"/>
        <v>1561297.3823984675</v>
      </c>
      <c r="K47" s="124">
        <f t="shared" si="10"/>
        <v>680390.63406425656</v>
      </c>
      <c r="L47" s="125" t="e">
        <f t="shared" si="16"/>
        <v>#N/A</v>
      </c>
      <c r="M47" s="124" t="e">
        <f t="shared" si="17"/>
        <v>#N/A</v>
      </c>
      <c r="N47" s="122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</row>
    <row r="48" spans="1:42" ht="18.75">
      <c r="A48" s="136"/>
      <c r="B48" s="135"/>
      <c r="D48" s="120">
        <f t="shared" si="11"/>
        <v>13</v>
      </c>
      <c r="E48" s="121" t="str">
        <f>IF(D48=('Financial Freedom Calculator'!$E$12*-1),"Years Until Retirement",
IF(D48=0,"Retirement",
""))</f>
        <v/>
      </c>
      <c r="F48" s="121" t="str">
        <f t="shared" si="5"/>
        <v/>
      </c>
      <c r="G48" s="121" t="str">
        <f t="shared" si="12"/>
        <v/>
      </c>
      <c r="H48" s="126">
        <f t="shared" si="13"/>
        <v>126348.44563136909</v>
      </c>
      <c r="I48" s="127">
        <f t="shared" si="14"/>
        <v>592825.14162318956</v>
      </c>
      <c r="J48" s="124">
        <f t="shared" si="15"/>
        <v>1535395.3623407956</v>
      </c>
      <c r="K48" s="124">
        <f t="shared" si="10"/>
        <v>592825.14162318956</v>
      </c>
      <c r="L48" s="125" t="e">
        <f t="shared" si="16"/>
        <v>#N/A</v>
      </c>
      <c r="M48" s="124" t="e">
        <f t="shared" si="17"/>
        <v>#N/A</v>
      </c>
      <c r="N48" s="12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</row>
    <row r="49" spans="1:42" ht="18.75">
      <c r="A49" s="136"/>
      <c r="B49" s="135"/>
      <c r="D49" s="120">
        <f t="shared" si="11"/>
        <v>14</v>
      </c>
      <c r="E49" s="121" t="str">
        <f>IF(D49=('Financial Freedom Calculator'!$E$12*-1),"Years Until Retirement",
IF(D49=0,"Retirement",
""))</f>
        <v/>
      </c>
      <c r="F49" s="121" t="str">
        <f t="shared" si="5"/>
        <v/>
      </c>
      <c r="G49" s="121" t="str">
        <f t="shared" si="12"/>
        <v/>
      </c>
      <c r="H49" s="126">
        <f t="shared" si="13"/>
        <v>128875.41454399648</v>
      </c>
      <c r="I49" s="127">
        <f t="shared" si="14"/>
        <v>496426.20797473664</v>
      </c>
      <c r="J49" s="124">
        <f t="shared" si="15"/>
        <v>1504976.344142575</v>
      </c>
      <c r="K49" s="124">
        <f t="shared" si="10"/>
        <v>496426.20797473664</v>
      </c>
      <c r="L49" s="125" t="e">
        <f t="shared" si="16"/>
        <v>#N/A</v>
      </c>
      <c r="M49" s="124" t="e">
        <f t="shared" si="17"/>
        <v>#N/A</v>
      </c>
      <c r="N49" s="122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</row>
    <row r="50" spans="1:42" ht="18.75">
      <c r="A50" s="136"/>
      <c r="B50" s="135"/>
      <c r="D50" s="120">
        <f t="shared" si="11"/>
        <v>15</v>
      </c>
      <c r="E50" s="121" t="str">
        <f>IF(D50=('Financial Freedom Calculator'!$E$12*-1),"Years Until Retirement",
IF(D50=0,"Retirement",
""))</f>
        <v/>
      </c>
      <c r="F50" s="121" t="str">
        <f t="shared" si="5"/>
        <v/>
      </c>
      <c r="G50" s="121">
        <f t="shared" si="12"/>
        <v>15</v>
      </c>
      <c r="H50" s="126">
        <f t="shared" si="13"/>
        <v>131452.9228348764</v>
      </c>
      <c r="I50" s="127">
        <f t="shared" si="14"/>
        <v>390521.41509965045</v>
      </c>
      <c r="J50" s="124">
        <f t="shared" si="15"/>
        <v>1469670.0607992376</v>
      </c>
      <c r="K50" s="124">
        <f t="shared" si="10"/>
        <v>390521.41509965045</v>
      </c>
      <c r="L50" s="125" t="e">
        <f t="shared" si="16"/>
        <v>#N/A</v>
      </c>
      <c r="M50" s="124" t="e">
        <f t="shared" si="17"/>
        <v>#N/A</v>
      </c>
      <c r="N50" s="122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</row>
    <row r="51" spans="1:42" ht="18.75">
      <c r="A51" s="136"/>
      <c r="B51" s="135"/>
      <c r="D51" s="120">
        <f t="shared" si="11"/>
        <v>16</v>
      </c>
      <c r="E51" s="121" t="str">
        <f>IF(D51=('Financial Freedom Calculator'!$E$12*-1),"Years Until Retirement",
IF(D51=0,"Retirement",
""))</f>
        <v/>
      </c>
      <c r="F51" s="121" t="str">
        <f t="shared" si="5"/>
        <v/>
      </c>
      <c r="G51" s="121" t="str">
        <f t="shared" si="12"/>
        <v/>
      </c>
      <c r="H51" s="126">
        <f t="shared" si="13"/>
        <v>134081.98129157393</v>
      </c>
      <c r="I51" s="127">
        <f t="shared" si="14"/>
        <v>274390.19417464186</v>
      </c>
      <c r="J51" s="124">
        <f t="shared" si="15"/>
        <v>1429079.2450732002</v>
      </c>
      <c r="K51" s="124">
        <f t="shared" si="10"/>
        <v>274390.19417464186</v>
      </c>
      <c r="L51" s="125" t="e">
        <f t="shared" si="16"/>
        <v>#N/A</v>
      </c>
      <c r="M51" s="124" t="e">
        <f t="shared" si="17"/>
        <v>#N/A</v>
      </c>
      <c r="N51" s="122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</row>
    <row r="52" spans="1:42" ht="18.75">
      <c r="A52" s="136"/>
      <c r="B52" s="135"/>
      <c r="D52" s="120">
        <f t="shared" si="11"/>
        <v>17</v>
      </c>
      <c r="E52" s="121" t="str">
        <f>IF(D52=('Financial Freedom Calculator'!$E$12*-1),"Years Until Retirement",
IF(D52=0,"Retirement",
""))</f>
        <v/>
      </c>
      <c r="F52" s="121" t="str">
        <f t="shared" si="5"/>
        <v/>
      </c>
      <c r="G52" s="121" t="str">
        <f t="shared" si="12"/>
        <v/>
      </c>
      <c r="H52" s="126">
        <f t="shared" si="13"/>
        <v>136763.62091740541</v>
      </c>
      <c r="I52" s="127">
        <f t="shared" si="14"/>
        <v>147260.433385243</v>
      </c>
      <c r="J52" s="124">
        <f t="shared" si="15"/>
        <v>1382777.7178467005</v>
      </c>
      <c r="K52" s="124">
        <f t="shared" si="10"/>
        <v>147260.433385243</v>
      </c>
      <c r="L52" s="125" t="e">
        <f t="shared" si="16"/>
        <v>#N/A</v>
      </c>
      <c r="M52" s="124" t="e">
        <f t="shared" si="17"/>
        <v>#N/A</v>
      </c>
      <c r="N52" s="12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</row>
    <row r="53" spans="1:42" ht="18.75">
      <c r="A53" s="136"/>
      <c r="B53" s="135"/>
      <c r="D53" s="120">
        <f t="shared" si="11"/>
        <v>18</v>
      </c>
      <c r="E53" s="121" t="str">
        <f>IF(D53=('Financial Freedom Calculator'!$E$12*-1),"Years Until Retirement",
IF(D53=0,"Retirement",
""))</f>
        <v/>
      </c>
      <c r="F53" s="121" t="str">
        <f t="shared" si="5"/>
        <v/>
      </c>
      <c r="G53" s="121" t="str">
        <f t="shared" si="12"/>
        <v/>
      </c>
      <c r="H53" s="126">
        <f t="shared" si="13"/>
        <v>139498.89333575353</v>
      </c>
      <c r="I53" s="127">
        <f t="shared" si="14"/>
        <v>8304.8478529537351</v>
      </c>
      <c r="J53" s="124">
        <f t="shared" si="15"/>
        <v>1330308.3422267132</v>
      </c>
      <c r="K53" s="124">
        <f t="shared" si="10"/>
        <v>8304.8478529537351</v>
      </c>
      <c r="L53" s="125" t="e">
        <f t="shared" si="16"/>
        <v>#N/A</v>
      </c>
      <c r="M53" s="124" t="e">
        <f t="shared" si="17"/>
        <v>#N/A</v>
      </c>
      <c r="N53" s="12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</row>
    <row r="54" spans="1:42" ht="18.75">
      <c r="A54" s="136"/>
      <c r="B54" s="135"/>
      <c r="D54" s="120">
        <f t="shared" si="11"/>
        <v>19</v>
      </c>
      <c r="E54" s="121" t="str">
        <f>IF(D54=('Financial Freedom Calculator'!$E$12*-1),"Years Until Retirement",
IF(D54=0,"Retirement",
""))</f>
        <v/>
      </c>
      <c r="F54" s="121" t="str">
        <f>IF(ROW(F54)-4=50,"Retirement","")</f>
        <v>Retirement</v>
      </c>
      <c r="G54" s="121" t="str">
        <f t="shared" si="12"/>
        <v/>
      </c>
      <c r="H54" s="126">
        <f t="shared" si="13"/>
        <v>142288.87120246861</v>
      </c>
      <c r="I54" s="127">
        <f t="shared" si="14"/>
        <v>-133984.02334951487</v>
      </c>
      <c r="J54" s="124">
        <f t="shared" si="15"/>
        <v>1271180.8339959418</v>
      </c>
      <c r="K54" s="124" t="e">
        <f t="shared" si="10"/>
        <v>#N/A</v>
      </c>
      <c r="L54" s="125">
        <f t="shared" si="16"/>
        <v>-133984.02334951487</v>
      </c>
      <c r="M54" s="124" t="str">
        <f>IF(AND(ISERROR(L53),L54&lt;0),"It looks like you will fall short by "&amp;TEXT(MIN(I:I)*-1,"$##,#00.00"),#N/A)</f>
        <v>It looks like you will fall short by $1,900,086.26</v>
      </c>
      <c r="N54" s="122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</row>
    <row r="55" spans="1:42" ht="18.75">
      <c r="A55" s="136"/>
      <c r="B55" s="135"/>
      <c r="D55" s="120">
        <f t="shared" si="11"/>
        <v>20</v>
      </c>
      <c r="E55" s="121" t="str">
        <f>IF(D55=('Financial Freedom Calculator'!$E$12*-1),"Years Until Retirement",
IF(D55=0,"Retirement",
""))</f>
        <v/>
      </c>
      <c r="F55" s="121" t="str">
        <f t="shared" si="5"/>
        <v/>
      </c>
      <c r="G55" s="121" t="str">
        <f t="shared" si="12"/>
        <v/>
      </c>
      <c r="H55" s="126">
        <f t="shared" si="13"/>
        <v>145134.648626518</v>
      </c>
      <c r="I55" s="127">
        <f t="shared" si="14"/>
        <v>-279118.6719760329</v>
      </c>
      <c r="J55" s="124">
        <f t="shared" si="15"/>
        <v>1204869.4183452835</v>
      </c>
      <c r="K55" s="124" t="e">
        <f t="shared" si="10"/>
        <v>#N/A</v>
      </c>
      <c r="L55" s="125">
        <f t="shared" si="16"/>
        <v>-279118.6719760329</v>
      </c>
      <c r="M55" s="124" t="e">
        <f t="shared" si="17"/>
        <v>#N/A</v>
      </c>
      <c r="N55" s="122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</row>
    <row r="56" spans="1:42" ht="18.75">
      <c r="A56" s="136"/>
      <c r="B56" s="135"/>
      <c r="D56" s="120">
        <f t="shared" si="11"/>
        <v>21</v>
      </c>
      <c r="E56" s="121" t="str">
        <f>IF(D56=('Financial Freedom Calculator'!$E$12*-1),"Years Until Retirement",
IF(D56=0,"Retirement",
""))</f>
        <v/>
      </c>
      <c r="F56" s="121" t="str">
        <f t="shared" si="5"/>
        <v/>
      </c>
      <c r="G56" s="121" t="str">
        <f t="shared" si="12"/>
        <v/>
      </c>
      <c r="H56" s="126">
        <f t="shared" si="13"/>
        <v>148037.34159904835</v>
      </c>
      <c r="I56" s="127">
        <f t="shared" si="14"/>
        <v>-427156.01357508125</v>
      </c>
      <c r="J56" s="124">
        <f t="shared" si="15"/>
        <v>1130810.3221184716</v>
      </c>
      <c r="K56" s="124" t="e">
        <f t="shared" si="10"/>
        <v>#N/A</v>
      </c>
      <c r="L56" s="125">
        <f t="shared" si="16"/>
        <v>-427156.01357508125</v>
      </c>
      <c r="M56" s="124" t="e">
        <f t="shared" si="17"/>
        <v>#N/A</v>
      </c>
      <c r="N56" s="122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</row>
    <row r="57" spans="1:42" ht="18.75">
      <c r="A57" s="136"/>
      <c r="B57" s="135"/>
      <c r="D57" s="120">
        <f t="shared" si="11"/>
        <v>22</v>
      </c>
      <c r="E57" s="121" t="str">
        <f>IF(D57=('Financial Freedom Calculator'!$E$12*-1),"Years Until Retirement",
IF(D57=0,"Retirement",
""))</f>
        <v/>
      </c>
      <c r="F57" s="121" t="str">
        <f t="shared" si="5"/>
        <v/>
      </c>
      <c r="G57" s="121" t="str">
        <f t="shared" si="12"/>
        <v/>
      </c>
      <c r="H57" s="126">
        <f t="shared" si="13"/>
        <v>150998.08843102932</v>
      </c>
      <c r="I57" s="127">
        <f t="shared" si="14"/>
        <v>-578154.1020061106</v>
      </c>
      <c r="J57" s="124">
        <f t="shared" si="15"/>
        <v>1048399.0900455633</v>
      </c>
      <c r="K57" s="124" t="e">
        <f t="shared" si="10"/>
        <v>#N/A</v>
      </c>
      <c r="L57" s="125">
        <f t="shared" si="16"/>
        <v>-578154.1020061106</v>
      </c>
      <c r="M57" s="124" t="e">
        <f t="shared" si="17"/>
        <v>#N/A</v>
      </c>
      <c r="N57" s="122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</row>
    <row r="58" spans="1:42" ht="18.75">
      <c r="A58" s="136"/>
      <c r="B58" s="135"/>
      <c r="D58" s="120">
        <f>IFERROR(IF(D57+1&lt;=life_span,D57+1,""),"")</f>
        <v>23</v>
      </c>
      <c r="E58" s="121" t="str">
        <f>IF(D58=('Financial Freedom Calculator'!$E$12*-1),"Years Until Retirement",
IF(D58=0,"Retirement",
""))</f>
        <v/>
      </c>
      <c r="F58" s="121" t="str">
        <f t="shared" si="5"/>
        <v/>
      </c>
      <c r="G58" s="121">
        <f t="shared" si="12"/>
        <v>23</v>
      </c>
      <c r="H58" s="126">
        <f t="shared" si="13"/>
        <v>154018.05019964991</v>
      </c>
      <c r="I58" s="127">
        <f t="shared" si="14"/>
        <v>-732172.15220576047</v>
      </c>
      <c r="J58" s="124">
        <f t="shared" si="15"/>
        <v>956987.71263512736</v>
      </c>
      <c r="K58" s="124" t="e">
        <f t="shared" si="10"/>
        <v>#N/A</v>
      </c>
      <c r="L58" s="125">
        <f t="shared" si="16"/>
        <v>-732172.15220576047</v>
      </c>
      <c r="M58" s="124" t="e">
        <f t="shared" si="17"/>
        <v>#N/A</v>
      </c>
      <c r="N58" s="122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</row>
    <row r="59" spans="1:42" ht="18.75">
      <c r="A59" s="136"/>
      <c r="B59" s="135"/>
      <c r="D59" s="120">
        <f t="shared" si="11"/>
        <v>24</v>
      </c>
      <c r="E59" s="121" t="str">
        <f>IF(D59=('Financial Freedom Calculator'!$E$12*-1),"Years Until Retirement",
IF(D59=0,"Retirement",
""))</f>
        <v/>
      </c>
      <c r="F59" s="121" t="str">
        <f t="shared" si="5"/>
        <v/>
      </c>
      <c r="G59" s="121" t="str">
        <f t="shared" si="12"/>
        <v/>
      </c>
      <c r="H59" s="126">
        <f t="shared" si="13"/>
        <v>157098.4112036429</v>
      </c>
      <c r="I59" s="127">
        <f t="shared" si="14"/>
        <v>-889270.56340940343</v>
      </c>
      <c r="J59" s="124">
        <f t="shared" si="15"/>
        <v>855881.55253168847</v>
      </c>
      <c r="K59" s="124" t="e">
        <f t="shared" si="10"/>
        <v>#N/A</v>
      </c>
      <c r="L59" s="125">
        <f t="shared" si="16"/>
        <v>-889270.56340940343</v>
      </c>
      <c r="M59" s="124" t="e">
        <f t="shared" si="17"/>
        <v>#N/A</v>
      </c>
      <c r="N59" s="122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</row>
    <row r="60" spans="1:42" ht="18.75">
      <c r="A60" s="136"/>
      <c r="B60" s="135"/>
      <c r="D60" s="120">
        <f t="shared" si="11"/>
        <v>25</v>
      </c>
      <c r="E60" s="121" t="str">
        <f>IF(D60=('Financial Freedom Calculator'!$E$12*-1),"Years Until Retirement",
IF(D60=0,"Retirement",
""))</f>
        <v/>
      </c>
      <c r="F60" s="121" t="str">
        <f t="shared" si="5"/>
        <v/>
      </c>
      <c r="G60" s="121" t="str">
        <f t="shared" si="12"/>
        <v/>
      </c>
      <c r="H60" s="126">
        <f t="shared" si="13"/>
        <v>160240.37942771576</v>
      </c>
      <c r="I60" s="127">
        <f t="shared" si="14"/>
        <v>-1049510.9428371191</v>
      </c>
      <c r="J60" s="124">
        <f t="shared" si="15"/>
        <v>744336.05522125086</v>
      </c>
      <c r="K60" s="124" t="e">
        <f t="shared" si="10"/>
        <v>#N/A</v>
      </c>
      <c r="L60" s="125">
        <f t="shared" si="16"/>
        <v>-1049510.9428371191</v>
      </c>
      <c r="M60" s="124" t="e">
        <f t="shared" si="17"/>
        <v>#N/A</v>
      </c>
      <c r="N60" s="122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</row>
    <row r="61" spans="1:42" ht="18.75">
      <c r="A61" s="136"/>
      <c r="B61" s="135"/>
      <c r="D61" s="120">
        <f t="shared" si="11"/>
        <v>26</v>
      </c>
      <c r="E61" s="121" t="str">
        <f>IF(D61=('Financial Freedom Calculator'!$E$12*-1),"Years Until Retirement",
IF(D61=0,"Retirement",
""))</f>
        <v/>
      </c>
      <c r="F61" s="121" t="str">
        <f t="shared" si="5"/>
        <v/>
      </c>
      <c r="G61" s="121" t="str">
        <f t="shared" si="12"/>
        <v/>
      </c>
      <c r="H61" s="126">
        <f t="shared" si="13"/>
        <v>163445.18701627007</v>
      </c>
      <c r="I61" s="127">
        <f t="shared" si="14"/>
        <v>-1212956.1298533892</v>
      </c>
      <c r="J61" s="124">
        <f t="shared" si="15"/>
        <v>621553.22897932958</v>
      </c>
      <c r="K61" s="124" t="e">
        <f t="shared" si="10"/>
        <v>#N/A</v>
      </c>
      <c r="L61" s="125">
        <f t="shared" si="16"/>
        <v>-1212956.1298533892</v>
      </c>
      <c r="M61" s="124" t="e">
        <f t="shared" si="17"/>
        <v>#N/A</v>
      </c>
      <c r="N61" s="122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</row>
    <row r="62" spans="1:42" ht="18.75">
      <c r="A62" s="136"/>
      <c r="B62" s="135"/>
      <c r="D62" s="120">
        <f t="shared" si="11"/>
        <v>27</v>
      </c>
      <c r="E62" s="121" t="str">
        <f>IF(D62=('Financial Freedom Calculator'!$E$12*-1),"Years Until Retirement",
IF(D62=0,"Retirement",
""))</f>
        <v/>
      </c>
      <c r="F62" s="121" t="str">
        <f t="shared" si="5"/>
        <v/>
      </c>
      <c r="G62" s="121" t="str">
        <f t="shared" si="12"/>
        <v/>
      </c>
      <c r="H62" s="126">
        <f t="shared" si="13"/>
        <v>166714.09075659548</v>
      </c>
      <c r="I62" s="127">
        <f t="shared" si="14"/>
        <v>-1379670.2206099848</v>
      </c>
      <c r="J62" s="124">
        <f t="shared" si="15"/>
        <v>486677.8778983255</v>
      </c>
      <c r="K62" s="124" t="e">
        <f t="shared" si="10"/>
        <v>#N/A</v>
      </c>
      <c r="L62" s="125">
        <f t="shared" si="16"/>
        <v>-1379670.2206099848</v>
      </c>
      <c r="M62" s="124" t="e">
        <f t="shared" si="17"/>
        <v>#N/A</v>
      </c>
      <c r="N62" s="122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</row>
    <row r="63" spans="1:42" ht="18.75">
      <c r="A63" s="136"/>
      <c r="B63" s="135"/>
      <c r="D63" s="120">
        <f t="shared" si="11"/>
        <v>28</v>
      </c>
      <c r="E63" s="121" t="str">
        <f>IF(D63=('Financial Freedom Calculator'!$E$12*-1),"Years Until Retirement",
IF(D63=0,"Retirement",
""))</f>
        <v/>
      </c>
      <c r="F63" s="121" t="str">
        <f t="shared" si="5"/>
        <v/>
      </c>
      <c r="G63" s="121" t="str">
        <f t="shared" si="12"/>
        <v/>
      </c>
      <c r="H63" s="126">
        <f t="shared" si="13"/>
        <v>170048.37257172741</v>
      </c>
      <c r="I63" s="127">
        <f t="shared" si="14"/>
        <v>-1549718.5931817123</v>
      </c>
      <c r="J63" s="124">
        <f t="shared" si="15"/>
        <v>338793.57069945993</v>
      </c>
      <c r="K63" s="124" t="e">
        <f t="shared" si="10"/>
        <v>#N/A</v>
      </c>
      <c r="L63" s="125">
        <f t="shared" si="16"/>
        <v>-1549718.5931817123</v>
      </c>
      <c r="M63" s="124" t="e">
        <f t="shared" si="17"/>
        <v>#N/A</v>
      </c>
      <c r="N63" s="122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</row>
    <row r="64" spans="1:42" ht="18.75">
      <c r="A64" s="136"/>
      <c r="B64" s="135"/>
      <c r="D64" s="120">
        <f t="shared" si="11"/>
        <v>29</v>
      </c>
      <c r="E64" s="121" t="str">
        <f>IF(D64=('Financial Freedom Calculator'!$E$12*-1),"Years Until Retirement",
IF(D64=0,"Retirement",
""))</f>
        <v/>
      </c>
      <c r="F64" s="121" t="str">
        <f t="shared" si="5"/>
        <v/>
      </c>
      <c r="G64" s="121" t="str">
        <f t="shared" si="12"/>
        <v/>
      </c>
      <c r="H64" s="126">
        <f t="shared" si="13"/>
        <v>173449.34002316196</v>
      </c>
      <c r="I64" s="127">
        <f t="shared" si="14"/>
        <v>-1723167.9332048744</v>
      </c>
      <c r="J64" s="124">
        <f t="shared" si="15"/>
        <v>176918.32682363884</v>
      </c>
      <c r="K64" s="124" t="e">
        <f t="shared" si="10"/>
        <v>#N/A</v>
      </c>
      <c r="L64" s="125">
        <f t="shared" si="16"/>
        <v>-1723167.9332048744</v>
      </c>
      <c r="M64" s="124" t="e">
        <f t="shared" si="17"/>
        <v>#N/A</v>
      </c>
      <c r="N64" s="122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</row>
    <row r="65" spans="1:42" ht="18.75">
      <c r="A65" s="136"/>
      <c r="B65" s="135"/>
      <c r="D65" s="120">
        <f t="shared" si="11"/>
        <v>30</v>
      </c>
      <c r="E65" s="121" t="str">
        <f>IF(D65=('Financial Freedom Calculator'!$E$12*-1),"Years Until Retirement",
IF(D65=0,"Retirement",
""))</f>
        <v/>
      </c>
      <c r="F65" s="121" t="str">
        <f t="shared" si="5"/>
        <v/>
      </c>
      <c r="G65" s="121">
        <f t="shared" si="12"/>
        <v>30</v>
      </c>
      <c r="H65" s="126">
        <f t="shared" si="13"/>
        <v>176918.32682362519</v>
      </c>
      <c r="I65" s="127">
        <f t="shared" si="14"/>
        <v>-1900086.2600284996</v>
      </c>
      <c r="J65" s="124">
        <f t="shared" si="15"/>
        <v>1.4605175238102676E-8</v>
      </c>
      <c r="K65" s="124" t="e">
        <f t="shared" si="10"/>
        <v>#N/A</v>
      </c>
      <c r="L65" s="125">
        <f t="shared" si="16"/>
        <v>-1900086.2600284996</v>
      </c>
      <c r="M65" s="124" t="e">
        <f t="shared" si="17"/>
        <v>#N/A</v>
      </c>
      <c r="N65" s="122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</row>
    <row r="66" spans="1:42" ht="18.75">
      <c r="A66" s="136"/>
      <c r="B66" s="135"/>
      <c r="D66" s="120" t="str">
        <f t="shared" si="11"/>
        <v/>
      </c>
      <c r="E66" s="121" t="str">
        <f>IF(D66=('Financial Freedom Calculator'!$E$12*-1),"Years Until Retirement",
IF(D66=0,"Retirement",
""))</f>
        <v/>
      </c>
      <c r="F66" s="121" t="str">
        <f t="shared" si="5"/>
        <v/>
      </c>
      <c r="G66" s="121" t="str">
        <f t="shared" si="12"/>
        <v/>
      </c>
      <c r="H66" s="126" t="str">
        <f t="shared" si="13"/>
        <v/>
      </c>
      <c r="I66" s="127" t="str">
        <f t="shared" si="14"/>
        <v>Back to Top</v>
      </c>
      <c r="J66" s="124" t="str">
        <f t="shared" si="15"/>
        <v/>
      </c>
      <c r="K66" s="124" t="e">
        <f t="shared" si="10"/>
        <v>#N/A</v>
      </c>
      <c r="L66" s="125" t="e">
        <f t="shared" si="16"/>
        <v>#N/A</v>
      </c>
      <c r="M66" s="124" t="e">
        <f t="shared" si="17"/>
        <v>#N/A</v>
      </c>
      <c r="N66" s="122"/>
      <c r="O66" s="142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</row>
    <row r="67" spans="1:42" ht="18.75">
      <c r="A67" s="136"/>
      <c r="B67" s="135"/>
      <c r="D67" s="120" t="str">
        <f t="shared" si="11"/>
        <v/>
      </c>
      <c r="E67" s="121" t="str">
        <f>IF(D67=('Financial Freedom Calculator'!$E$12*-1),"Years Until Retirement",
IF(D67=0,"Retirement",
""))</f>
        <v/>
      </c>
      <c r="F67" s="121" t="str">
        <f t="shared" si="5"/>
        <v/>
      </c>
      <c r="G67" s="121" t="str">
        <f t="shared" si="12"/>
        <v/>
      </c>
      <c r="H67" s="126" t="str">
        <f t="shared" si="13"/>
        <v/>
      </c>
      <c r="I67" s="127" t="str">
        <f t="shared" si="14"/>
        <v/>
      </c>
      <c r="J67" s="124" t="str">
        <f t="shared" si="15"/>
        <v/>
      </c>
      <c r="K67" s="124" t="e">
        <f t="shared" si="10"/>
        <v>#N/A</v>
      </c>
      <c r="L67" s="125" t="e">
        <f t="shared" si="16"/>
        <v>#N/A</v>
      </c>
      <c r="M67" s="124" t="e">
        <f t="shared" si="17"/>
        <v>#N/A</v>
      </c>
      <c r="N67" s="122"/>
      <c r="O67" s="14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</row>
    <row r="68" spans="1:42" ht="18.75">
      <c r="A68" s="136"/>
      <c r="B68" s="135"/>
      <c r="D68" s="120" t="str">
        <f t="shared" si="11"/>
        <v/>
      </c>
      <c r="E68" s="121" t="str">
        <f>IF(D68=('Financial Freedom Calculator'!$E$12*-1),"Years Until Retirement",
IF(D68=0,"Retirement",
""))</f>
        <v/>
      </c>
      <c r="F68" s="121" t="str">
        <f t="shared" si="5"/>
        <v/>
      </c>
      <c r="G68" s="121" t="str">
        <f t="shared" si="12"/>
        <v/>
      </c>
      <c r="H68" s="126" t="str">
        <f t="shared" si="13"/>
        <v/>
      </c>
      <c r="I68" s="127" t="str">
        <f t="shared" si="14"/>
        <v/>
      </c>
      <c r="J68" s="124" t="str">
        <f t="shared" si="15"/>
        <v/>
      </c>
      <c r="K68" s="124" t="e">
        <f t="shared" si="10"/>
        <v>#N/A</v>
      </c>
      <c r="L68" s="125" t="e">
        <f t="shared" si="16"/>
        <v>#N/A</v>
      </c>
      <c r="M68" s="124" t="e">
        <f t="shared" si="17"/>
        <v>#N/A</v>
      </c>
      <c r="N68" s="122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</row>
    <row r="69" spans="1:42" ht="18.75">
      <c r="A69" s="136"/>
      <c r="B69" s="135"/>
      <c r="D69" s="120" t="str">
        <f t="shared" si="11"/>
        <v/>
      </c>
      <c r="E69" s="121" t="str">
        <f>IF(D69=('Financial Freedom Calculator'!$E$12*-1),"Years Until Retirement",
IF(D69=0,"Retirement",
""))</f>
        <v/>
      </c>
      <c r="F69" s="121" t="str">
        <f t="shared" si="5"/>
        <v/>
      </c>
      <c r="G69" s="121" t="str">
        <f t="shared" si="12"/>
        <v/>
      </c>
      <c r="H69" s="126" t="str">
        <f t="shared" si="13"/>
        <v/>
      </c>
      <c r="I69" s="127" t="str">
        <f t="shared" si="14"/>
        <v/>
      </c>
      <c r="J69" s="124" t="str">
        <f t="shared" ref="J69:J100" si="18">IF(AND(D69&lt;=life_span,D69&gt;=-years_left),
        IF(D69&gt;0,(J68-H69)*(1+return_rate),
           IF(D69&lt;=0,J68*(1+return_rate)+deposits+add_savings,"")),"")</f>
        <v/>
      </c>
      <c r="K69" s="124" t="e">
        <f t="shared" ref="K69:K100" si="19">IF(AND(D69&lt;&gt;"",I69&gt;=0),I69,
#N/A)</f>
        <v>#N/A</v>
      </c>
      <c r="L69" s="125" t="e">
        <f t="shared" si="16"/>
        <v>#N/A</v>
      </c>
      <c r="M69" s="124" t="e">
        <f t="shared" si="17"/>
        <v>#N/A</v>
      </c>
      <c r="N69" s="122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</row>
    <row r="70" spans="1:42" ht="18.75">
      <c r="A70" s="136"/>
      <c r="B70" s="135"/>
      <c r="D70" s="120" t="str">
        <f t="shared" si="11"/>
        <v/>
      </c>
      <c r="E70" s="121" t="str">
        <f>IF(D70=('Financial Freedom Calculator'!$E$12*-1),"Years Until Retirement",
IF(D70=0,"Retirement",
""))</f>
        <v/>
      </c>
      <c r="F70" s="121" t="str">
        <f t="shared" ref="F70:F133" si="20">IF(ROW(F70)-4=50,"Retirement","")</f>
        <v/>
      </c>
      <c r="G70" s="121" t="str">
        <f t="shared" ref="G70:G101" si="21">IFERROR(ABS(IF(OR(D70=ROUNDUP($D$5*0.75,0),D70=ROUNDUP($D$5*0.5,0),D70=ROUNDUP($D$5*0.25,0),
D70=0,D70=life_span,D70=ROUNDUP(life_span*0.75,0),D70=ROUNDUP(life_span*0.5,0),D70=ROUNDUP(life_span*0.25,0)),D70,"")),"")</f>
        <v/>
      </c>
      <c r="H70" s="126" t="str">
        <f t="shared" ref="H70:H101" si="22">IF(D70=1,future_income,
IF(D70&lt;1,0,
IF(D70&gt;life_span,"",
H69*(1+inflation_rate))))</f>
        <v/>
      </c>
      <c r="I70" s="127" t="str">
        <f t="shared" ref="I70:I101" si="23" xml:space="preserve">
IF(AND(D70="",D69&lt;&gt;""),
HYPERLINK("#home","Back to Top"),
IF(IF(AND($D70&lt;=life_span,$D70&lt;&gt;""),($I69-IF($H70="",0,$H70))*(1+return_rate)
+IF($D70&lt;=0,deposits,0),"")&lt;0,$I69-$H70,
IF(AND($D70&lt;=life_span,$D70&lt;&gt;""),($I69-IF($H70="",0,$H70))*(1+return_rate)
+IF($D70&lt;=0,deposits,0),"")))</f>
        <v/>
      </c>
      <c r="J70" s="124" t="str">
        <f t="shared" si="18"/>
        <v/>
      </c>
      <c r="K70" s="124" t="e">
        <f t="shared" si="19"/>
        <v>#N/A</v>
      </c>
      <c r="L70" s="125" t="e">
        <f t="shared" si="16"/>
        <v>#N/A</v>
      </c>
      <c r="M70" s="124" t="e">
        <f t="shared" si="17"/>
        <v>#N/A</v>
      </c>
      <c r="O70" s="142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</row>
    <row r="71" spans="1:42" ht="18.75">
      <c r="A71" s="136"/>
      <c r="B71" s="135"/>
      <c r="D71" s="120" t="str">
        <f t="shared" si="11"/>
        <v/>
      </c>
      <c r="E71" s="121" t="str">
        <f>IF(D71=('Financial Freedom Calculator'!$E$12*-1),"Years Until Retirement",
IF(D71=0,"Retirement",
""))</f>
        <v/>
      </c>
      <c r="F71" s="121" t="str">
        <f t="shared" si="20"/>
        <v/>
      </c>
      <c r="G71" s="121" t="str">
        <f t="shared" si="21"/>
        <v/>
      </c>
      <c r="H71" s="126" t="str">
        <f t="shared" si="22"/>
        <v/>
      </c>
      <c r="I71" s="127" t="str">
        <f t="shared" si="23"/>
        <v/>
      </c>
      <c r="J71" s="124" t="str">
        <f t="shared" si="18"/>
        <v/>
      </c>
      <c r="K71" s="124" t="e">
        <f t="shared" si="19"/>
        <v>#N/A</v>
      </c>
      <c r="L71" s="125" t="e">
        <f t="shared" si="16"/>
        <v>#N/A</v>
      </c>
      <c r="M71" s="124" t="e">
        <f t="shared" si="17"/>
        <v>#N/A</v>
      </c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</row>
    <row r="72" spans="1:42" ht="18.75">
      <c r="A72" s="136"/>
      <c r="B72" s="135"/>
      <c r="D72" s="120" t="str">
        <f t="shared" si="11"/>
        <v/>
      </c>
      <c r="E72" s="121" t="str">
        <f>IF(D72=('Financial Freedom Calculator'!$E$12*-1),"Years Until Retirement",
IF(D72=0,"Retirement",
""))</f>
        <v/>
      </c>
      <c r="F72" s="121" t="str">
        <f t="shared" si="20"/>
        <v/>
      </c>
      <c r="G72" s="121" t="str">
        <f t="shared" si="21"/>
        <v/>
      </c>
      <c r="H72" s="126" t="str">
        <f t="shared" si="22"/>
        <v/>
      </c>
      <c r="I72" s="127" t="str">
        <f t="shared" si="23"/>
        <v/>
      </c>
      <c r="J72" s="124" t="str">
        <f t="shared" si="18"/>
        <v/>
      </c>
      <c r="K72" s="124" t="e">
        <f t="shared" si="19"/>
        <v>#N/A</v>
      </c>
      <c r="L72" s="125" t="e">
        <f t="shared" si="16"/>
        <v>#N/A</v>
      </c>
      <c r="M72" s="124" t="e">
        <f t="shared" si="17"/>
        <v>#N/A</v>
      </c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</row>
    <row r="73" spans="1:42" ht="18.75">
      <c r="A73" s="136"/>
      <c r="B73" s="135"/>
      <c r="D73" s="120" t="str">
        <f t="shared" si="11"/>
        <v/>
      </c>
      <c r="E73" s="121" t="str">
        <f>IF(D73=('Financial Freedom Calculator'!$E$12*-1),"Years Until Retirement",
IF(D73=0,"Retirement",
""))</f>
        <v/>
      </c>
      <c r="F73" s="121" t="str">
        <f t="shared" si="20"/>
        <v/>
      </c>
      <c r="G73" s="121" t="str">
        <f t="shared" si="21"/>
        <v/>
      </c>
      <c r="H73" s="126" t="str">
        <f t="shared" si="22"/>
        <v/>
      </c>
      <c r="I73" s="127" t="str">
        <f t="shared" si="23"/>
        <v/>
      </c>
      <c r="J73" s="124" t="str">
        <f t="shared" si="18"/>
        <v/>
      </c>
      <c r="K73" s="124" t="e">
        <f t="shared" si="19"/>
        <v>#N/A</v>
      </c>
      <c r="L73" s="125" t="e">
        <f t="shared" si="16"/>
        <v>#N/A</v>
      </c>
      <c r="M73" s="124" t="e">
        <f t="shared" si="17"/>
        <v>#N/A</v>
      </c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</row>
    <row r="74" spans="1:42" ht="18.75">
      <c r="A74" s="136"/>
      <c r="B74" s="135"/>
      <c r="D74" s="120" t="str">
        <f t="shared" si="11"/>
        <v/>
      </c>
      <c r="E74" s="121" t="str">
        <f>IF(D74=('Financial Freedom Calculator'!$E$12*-1),"Years Until Retirement",
IF(D74=0,"Retirement",
""))</f>
        <v/>
      </c>
      <c r="F74" s="121" t="str">
        <f t="shared" si="20"/>
        <v/>
      </c>
      <c r="G74" s="121" t="str">
        <f t="shared" si="21"/>
        <v/>
      </c>
      <c r="H74" s="126" t="str">
        <f t="shared" si="22"/>
        <v/>
      </c>
      <c r="I74" s="127" t="str">
        <f t="shared" si="23"/>
        <v/>
      </c>
      <c r="J74" s="124" t="str">
        <f t="shared" si="18"/>
        <v/>
      </c>
      <c r="K74" s="124" t="e">
        <f t="shared" si="19"/>
        <v>#N/A</v>
      </c>
      <c r="L74" s="125" t="e">
        <f t="shared" si="16"/>
        <v>#N/A</v>
      </c>
      <c r="M74" s="124" t="e">
        <f t="shared" si="17"/>
        <v>#N/A</v>
      </c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</row>
    <row r="75" spans="1:42" ht="18.75">
      <c r="A75" s="136"/>
      <c r="B75" s="135"/>
      <c r="D75" s="120" t="str">
        <f t="shared" si="11"/>
        <v/>
      </c>
      <c r="E75" s="121" t="str">
        <f>IF(D75=('Financial Freedom Calculator'!$E$12*-1),"Years Until Retirement",
IF(D75=0,"Retirement",
""))</f>
        <v/>
      </c>
      <c r="F75" s="121" t="str">
        <f t="shared" si="20"/>
        <v/>
      </c>
      <c r="G75" s="121" t="str">
        <f t="shared" si="21"/>
        <v/>
      </c>
      <c r="H75" s="126" t="str">
        <f t="shared" si="22"/>
        <v/>
      </c>
      <c r="I75" s="127" t="str">
        <f t="shared" si="23"/>
        <v/>
      </c>
      <c r="J75" s="124" t="str">
        <f t="shared" si="18"/>
        <v/>
      </c>
      <c r="K75" s="124" t="e">
        <f t="shared" si="19"/>
        <v>#N/A</v>
      </c>
      <c r="L75" s="125" t="e">
        <f t="shared" si="16"/>
        <v>#N/A</v>
      </c>
      <c r="M75" s="124" t="e">
        <f t="shared" si="17"/>
        <v>#N/A</v>
      </c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</row>
    <row r="76" spans="1:42" ht="18.75">
      <c r="A76" s="136"/>
      <c r="B76" s="135"/>
      <c r="D76" s="120" t="str">
        <f t="shared" si="11"/>
        <v/>
      </c>
      <c r="E76" s="121" t="str">
        <f>IF(D76=('Financial Freedom Calculator'!$E$12*-1),"Years Until Retirement",
IF(D76=0,"Retirement",
""))</f>
        <v/>
      </c>
      <c r="F76" s="121" t="str">
        <f t="shared" si="20"/>
        <v/>
      </c>
      <c r="G76" s="121" t="str">
        <f t="shared" si="21"/>
        <v/>
      </c>
      <c r="H76" s="126" t="str">
        <f t="shared" si="22"/>
        <v/>
      </c>
      <c r="I76" s="127" t="str">
        <f t="shared" si="23"/>
        <v/>
      </c>
      <c r="J76" s="124" t="str">
        <f t="shared" si="18"/>
        <v/>
      </c>
      <c r="K76" s="124" t="e">
        <f t="shared" si="19"/>
        <v>#N/A</v>
      </c>
      <c r="L76" s="125" t="e">
        <f t="shared" si="16"/>
        <v>#N/A</v>
      </c>
      <c r="M76" s="124" t="e">
        <f t="shared" si="17"/>
        <v>#N/A</v>
      </c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</row>
    <row r="77" spans="1:42" ht="18.75">
      <c r="A77" s="136"/>
      <c r="B77" s="135"/>
      <c r="D77" s="120" t="str">
        <f t="shared" si="11"/>
        <v/>
      </c>
      <c r="E77" s="121" t="str">
        <f>IF(D77=('Financial Freedom Calculator'!$E$12*-1),"Years Until Retirement",
IF(D77=0,"Retirement",
""))</f>
        <v/>
      </c>
      <c r="F77" s="121" t="str">
        <f t="shared" si="20"/>
        <v/>
      </c>
      <c r="G77" s="121" t="str">
        <f t="shared" si="21"/>
        <v/>
      </c>
      <c r="H77" s="126" t="str">
        <f t="shared" si="22"/>
        <v/>
      </c>
      <c r="I77" s="127" t="str">
        <f t="shared" si="23"/>
        <v/>
      </c>
      <c r="J77" s="124" t="str">
        <f t="shared" si="18"/>
        <v/>
      </c>
      <c r="K77" s="124" t="e">
        <f t="shared" si="19"/>
        <v>#N/A</v>
      </c>
      <c r="L77" s="125" t="e">
        <f t="shared" si="16"/>
        <v>#N/A</v>
      </c>
      <c r="M77" s="124" t="e">
        <f t="shared" si="17"/>
        <v>#N/A</v>
      </c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</row>
    <row r="78" spans="1:42" ht="18.75">
      <c r="A78" s="136"/>
      <c r="B78" s="135"/>
      <c r="D78" s="120" t="str">
        <f t="shared" si="11"/>
        <v/>
      </c>
      <c r="E78" s="121" t="str">
        <f>IF(D78=('Financial Freedom Calculator'!$E$12*-1),"Years Until Retirement",
IF(D78=0,"Retirement",
""))</f>
        <v/>
      </c>
      <c r="F78" s="121" t="str">
        <f t="shared" si="20"/>
        <v/>
      </c>
      <c r="G78" s="121" t="str">
        <f t="shared" si="21"/>
        <v/>
      </c>
      <c r="H78" s="126" t="str">
        <f t="shared" si="22"/>
        <v/>
      </c>
      <c r="I78" s="127" t="str">
        <f t="shared" si="23"/>
        <v/>
      </c>
      <c r="J78" s="124" t="str">
        <f t="shared" si="18"/>
        <v/>
      </c>
      <c r="K78" s="124" t="e">
        <f t="shared" si="19"/>
        <v>#N/A</v>
      </c>
      <c r="L78" s="125" t="e">
        <f t="shared" si="16"/>
        <v>#N/A</v>
      </c>
      <c r="M78" s="124" t="e">
        <f t="shared" si="17"/>
        <v>#N/A</v>
      </c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</row>
    <row r="79" spans="1:42" ht="18.75">
      <c r="A79" s="136"/>
      <c r="B79" s="135"/>
      <c r="D79" s="120" t="str">
        <f t="shared" si="11"/>
        <v/>
      </c>
      <c r="E79" s="121" t="str">
        <f>IF(D79=('Financial Freedom Calculator'!$E$12*-1),"Years Until Retirement",
IF(D79=0,"Retirement",
""))</f>
        <v/>
      </c>
      <c r="F79" s="121" t="str">
        <f t="shared" si="20"/>
        <v/>
      </c>
      <c r="G79" s="121" t="str">
        <f t="shared" si="21"/>
        <v/>
      </c>
      <c r="H79" s="126" t="str">
        <f t="shared" si="22"/>
        <v/>
      </c>
      <c r="I79" s="127" t="str">
        <f t="shared" si="23"/>
        <v/>
      </c>
      <c r="J79" s="124" t="str">
        <f t="shared" si="18"/>
        <v/>
      </c>
      <c r="K79" s="124" t="e">
        <f t="shared" si="19"/>
        <v>#N/A</v>
      </c>
      <c r="L79" s="125" t="e">
        <f t="shared" si="16"/>
        <v>#N/A</v>
      </c>
      <c r="M79" s="124" t="e">
        <f t="shared" si="17"/>
        <v>#N/A</v>
      </c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</row>
    <row r="80" spans="1:42" ht="18.75">
      <c r="A80" s="136"/>
      <c r="B80" s="135"/>
      <c r="D80" s="120" t="str">
        <f t="shared" si="11"/>
        <v/>
      </c>
      <c r="E80" s="121" t="str">
        <f>IF(D80=('Financial Freedom Calculator'!$E$12*-1),"Years Until Retirement",
IF(D80=0,"Retirement",
""))</f>
        <v/>
      </c>
      <c r="F80" s="121" t="str">
        <f t="shared" si="20"/>
        <v/>
      </c>
      <c r="G80" s="121" t="str">
        <f t="shared" si="21"/>
        <v/>
      </c>
      <c r="H80" s="126" t="str">
        <f t="shared" si="22"/>
        <v/>
      </c>
      <c r="I80" s="127" t="str">
        <f t="shared" si="23"/>
        <v/>
      </c>
      <c r="J80" s="124" t="str">
        <f t="shared" si="18"/>
        <v/>
      </c>
      <c r="K80" s="124" t="e">
        <f t="shared" si="19"/>
        <v>#N/A</v>
      </c>
      <c r="L80" s="125" t="e">
        <f t="shared" si="16"/>
        <v>#N/A</v>
      </c>
      <c r="M80" s="124" t="e">
        <f t="shared" si="17"/>
        <v>#N/A</v>
      </c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</row>
    <row r="81" spans="1:42" ht="18.75">
      <c r="A81" s="136"/>
      <c r="B81" s="135"/>
      <c r="D81" s="120" t="str">
        <f t="shared" si="11"/>
        <v/>
      </c>
      <c r="E81" s="121" t="str">
        <f>IF(D81=('Financial Freedom Calculator'!$E$12*-1),"Years Until Retirement",
IF(D81=0,"Retirement",
""))</f>
        <v/>
      </c>
      <c r="F81" s="121" t="str">
        <f t="shared" si="20"/>
        <v/>
      </c>
      <c r="G81" s="121" t="str">
        <f t="shared" si="21"/>
        <v/>
      </c>
      <c r="H81" s="126" t="str">
        <f t="shared" si="22"/>
        <v/>
      </c>
      <c r="I81" s="127" t="str">
        <f t="shared" si="23"/>
        <v/>
      </c>
      <c r="J81" s="124" t="str">
        <f t="shared" si="18"/>
        <v/>
      </c>
      <c r="K81" s="124" t="e">
        <f t="shared" si="19"/>
        <v>#N/A</v>
      </c>
      <c r="L81" s="125" t="e">
        <f t="shared" si="16"/>
        <v>#N/A</v>
      </c>
      <c r="M81" s="124" t="e">
        <f t="shared" si="17"/>
        <v>#N/A</v>
      </c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</row>
    <row r="82" spans="1:42" ht="18.75">
      <c r="A82" s="136"/>
      <c r="B82" s="135"/>
      <c r="D82" s="120" t="str">
        <f t="shared" si="11"/>
        <v/>
      </c>
      <c r="E82" s="121" t="str">
        <f>IF(D82=('Financial Freedom Calculator'!$E$12*-1),"Years Until Retirement",
IF(D82=0,"Retirement",
""))</f>
        <v/>
      </c>
      <c r="F82" s="121" t="str">
        <f t="shared" si="20"/>
        <v/>
      </c>
      <c r="G82" s="121" t="str">
        <f t="shared" si="21"/>
        <v/>
      </c>
      <c r="H82" s="126" t="str">
        <f t="shared" si="22"/>
        <v/>
      </c>
      <c r="I82" s="127" t="str">
        <f t="shared" si="23"/>
        <v/>
      </c>
      <c r="J82" s="124" t="str">
        <f t="shared" si="18"/>
        <v/>
      </c>
      <c r="K82" s="124" t="e">
        <f t="shared" si="19"/>
        <v>#N/A</v>
      </c>
      <c r="L82" s="125" t="e">
        <f t="shared" si="16"/>
        <v>#N/A</v>
      </c>
      <c r="M82" s="124" t="e">
        <f t="shared" si="17"/>
        <v>#N/A</v>
      </c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</row>
    <row r="83" spans="1:42" ht="18.75">
      <c r="A83" s="136"/>
      <c r="B83" s="135"/>
      <c r="D83" s="120" t="str">
        <f t="shared" si="11"/>
        <v/>
      </c>
      <c r="E83" s="121" t="str">
        <f>IF(D83=('Financial Freedom Calculator'!$E$12*-1),"Years Until Retirement",
IF(D83=0,"Retirement",
""))</f>
        <v/>
      </c>
      <c r="F83" s="121" t="str">
        <f t="shared" si="20"/>
        <v/>
      </c>
      <c r="G83" s="121" t="str">
        <f t="shared" si="21"/>
        <v/>
      </c>
      <c r="H83" s="126" t="str">
        <f t="shared" si="22"/>
        <v/>
      </c>
      <c r="I83" s="127" t="str">
        <f t="shared" si="23"/>
        <v/>
      </c>
      <c r="J83" s="124" t="str">
        <f t="shared" si="18"/>
        <v/>
      </c>
      <c r="K83" s="124" t="e">
        <f t="shared" si="19"/>
        <v>#N/A</v>
      </c>
      <c r="L83" s="125" t="e">
        <f t="shared" si="16"/>
        <v>#N/A</v>
      </c>
      <c r="M83" s="124" t="e">
        <f t="shared" si="17"/>
        <v>#N/A</v>
      </c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</row>
    <row r="84" spans="1:42" ht="18.75">
      <c r="A84" s="136"/>
      <c r="B84" s="135"/>
      <c r="D84" s="120" t="str">
        <f t="shared" si="11"/>
        <v/>
      </c>
      <c r="E84" s="121" t="str">
        <f>IF(D84=('Financial Freedom Calculator'!$E$12*-1),"Years Until Retirement",
IF(D84=0,"Retirement",
""))</f>
        <v/>
      </c>
      <c r="F84" s="121" t="str">
        <f t="shared" si="20"/>
        <v/>
      </c>
      <c r="G84" s="121" t="str">
        <f t="shared" si="21"/>
        <v/>
      </c>
      <c r="H84" s="126" t="str">
        <f t="shared" si="22"/>
        <v/>
      </c>
      <c r="I84" s="127" t="str">
        <f t="shared" si="23"/>
        <v/>
      </c>
      <c r="J84" s="124" t="str">
        <f t="shared" si="18"/>
        <v/>
      </c>
      <c r="K84" s="124" t="e">
        <f t="shared" si="19"/>
        <v>#N/A</v>
      </c>
      <c r="L84" s="125" t="e">
        <f t="shared" si="16"/>
        <v>#N/A</v>
      </c>
      <c r="M84" s="124" t="e">
        <f t="shared" si="17"/>
        <v>#N/A</v>
      </c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</row>
    <row r="85" spans="1:42" ht="18.75">
      <c r="A85" s="136"/>
      <c r="B85" s="135"/>
      <c r="D85" s="120" t="str">
        <f t="shared" si="11"/>
        <v/>
      </c>
      <c r="E85" s="121" t="str">
        <f>IF(D85=('Financial Freedom Calculator'!$E$12*-1),"Years Until Retirement",
IF(D85=0,"Retirement",
""))</f>
        <v/>
      </c>
      <c r="F85" s="121" t="str">
        <f t="shared" si="20"/>
        <v/>
      </c>
      <c r="G85" s="121" t="str">
        <f t="shared" si="21"/>
        <v/>
      </c>
      <c r="H85" s="126" t="str">
        <f t="shared" si="22"/>
        <v/>
      </c>
      <c r="I85" s="127" t="str">
        <f t="shared" si="23"/>
        <v/>
      </c>
      <c r="J85" s="124" t="str">
        <f t="shared" si="18"/>
        <v/>
      </c>
      <c r="K85" s="124" t="e">
        <f t="shared" si="19"/>
        <v>#N/A</v>
      </c>
      <c r="L85" s="125" t="e">
        <f t="shared" si="16"/>
        <v>#N/A</v>
      </c>
      <c r="M85" s="124" t="e">
        <f t="shared" si="17"/>
        <v>#N/A</v>
      </c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</row>
    <row r="86" spans="1:42" ht="18.75">
      <c r="A86" s="136"/>
      <c r="B86" s="135"/>
      <c r="D86" s="120" t="str">
        <f t="shared" si="11"/>
        <v/>
      </c>
      <c r="E86" s="121" t="str">
        <f>IF(D86=('Financial Freedom Calculator'!$E$12*-1),"Years Until Retirement",
IF(D86=0,"Retirement",
""))</f>
        <v/>
      </c>
      <c r="F86" s="121" t="str">
        <f t="shared" si="20"/>
        <v/>
      </c>
      <c r="G86" s="121" t="str">
        <f t="shared" si="21"/>
        <v/>
      </c>
      <c r="H86" s="126" t="str">
        <f t="shared" si="22"/>
        <v/>
      </c>
      <c r="I86" s="127" t="str">
        <f t="shared" si="23"/>
        <v/>
      </c>
      <c r="J86" s="124" t="str">
        <f t="shared" si="18"/>
        <v/>
      </c>
      <c r="K86" s="124" t="e">
        <f t="shared" si="19"/>
        <v>#N/A</v>
      </c>
      <c r="L86" s="125" t="e">
        <f t="shared" si="16"/>
        <v>#N/A</v>
      </c>
      <c r="M86" s="124" t="e">
        <f t="shared" si="17"/>
        <v>#N/A</v>
      </c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</row>
    <row r="87" spans="1:42" ht="18.75">
      <c r="A87" s="136"/>
      <c r="B87" s="135"/>
      <c r="D87" s="120" t="str">
        <f t="shared" si="11"/>
        <v/>
      </c>
      <c r="E87" s="121" t="str">
        <f>IF(D87=('Financial Freedom Calculator'!$E$12*-1),"Years Until Retirement",
IF(D87=0,"Retirement",
""))</f>
        <v/>
      </c>
      <c r="F87" s="121" t="str">
        <f t="shared" si="20"/>
        <v/>
      </c>
      <c r="G87" s="121" t="str">
        <f t="shared" si="21"/>
        <v/>
      </c>
      <c r="H87" s="126" t="str">
        <f t="shared" si="22"/>
        <v/>
      </c>
      <c r="I87" s="127" t="str">
        <f t="shared" si="23"/>
        <v/>
      </c>
      <c r="J87" s="124" t="str">
        <f t="shared" si="18"/>
        <v/>
      </c>
      <c r="K87" s="124" t="e">
        <f t="shared" si="19"/>
        <v>#N/A</v>
      </c>
      <c r="L87" s="125" t="e">
        <f t="shared" si="16"/>
        <v>#N/A</v>
      </c>
      <c r="M87" s="124" t="e">
        <f t="shared" si="17"/>
        <v>#N/A</v>
      </c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</row>
    <row r="88" spans="1:42" ht="18.75">
      <c r="A88" s="136"/>
      <c r="B88" s="135"/>
      <c r="D88" s="120" t="str">
        <f t="shared" si="11"/>
        <v/>
      </c>
      <c r="E88" s="121" t="str">
        <f>IF(D88=('Financial Freedom Calculator'!$E$12*-1),"Years Until Retirement",
IF(D88=0,"Retirement",
""))</f>
        <v/>
      </c>
      <c r="F88" s="121" t="str">
        <f t="shared" si="20"/>
        <v/>
      </c>
      <c r="G88" s="121" t="str">
        <f t="shared" si="21"/>
        <v/>
      </c>
      <c r="H88" s="126" t="str">
        <f t="shared" si="22"/>
        <v/>
      </c>
      <c r="I88" s="127" t="str">
        <f t="shared" si="23"/>
        <v/>
      </c>
      <c r="J88" s="124" t="str">
        <f t="shared" si="18"/>
        <v/>
      </c>
      <c r="K88" s="124" t="e">
        <f t="shared" si="19"/>
        <v>#N/A</v>
      </c>
      <c r="L88" s="125" t="e">
        <f t="shared" si="16"/>
        <v>#N/A</v>
      </c>
      <c r="M88" s="124" t="e">
        <f t="shared" si="17"/>
        <v>#N/A</v>
      </c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</row>
    <row r="89" spans="1:42" ht="18.75">
      <c r="A89" s="136"/>
      <c r="B89" s="135"/>
      <c r="D89" s="120" t="str">
        <f t="shared" si="11"/>
        <v/>
      </c>
      <c r="E89" s="121" t="str">
        <f>IF(D89=('Financial Freedom Calculator'!$E$12*-1),"Years Until Retirement",
IF(D89=0,"Retirement",
""))</f>
        <v/>
      </c>
      <c r="F89" s="121" t="str">
        <f t="shared" si="20"/>
        <v/>
      </c>
      <c r="G89" s="121" t="str">
        <f t="shared" si="21"/>
        <v/>
      </c>
      <c r="H89" s="126" t="str">
        <f t="shared" si="22"/>
        <v/>
      </c>
      <c r="I89" s="127" t="str">
        <f t="shared" si="23"/>
        <v/>
      </c>
      <c r="J89" s="124" t="str">
        <f t="shared" si="18"/>
        <v/>
      </c>
      <c r="K89" s="124" t="e">
        <f t="shared" si="19"/>
        <v>#N/A</v>
      </c>
      <c r="L89" s="125" t="e">
        <f t="shared" si="16"/>
        <v>#N/A</v>
      </c>
      <c r="M89" s="124" t="e">
        <f t="shared" si="17"/>
        <v>#N/A</v>
      </c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</row>
    <row r="90" spans="1:42" ht="18.75">
      <c r="A90" s="136"/>
      <c r="B90" s="135"/>
      <c r="D90" s="120" t="str">
        <f t="shared" si="11"/>
        <v/>
      </c>
      <c r="E90" s="121" t="str">
        <f>IF(D90=('Financial Freedom Calculator'!$E$12*-1),"Years Until Retirement",
IF(D90=0,"Retirement",
""))</f>
        <v/>
      </c>
      <c r="F90" s="121" t="str">
        <f t="shared" si="20"/>
        <v/>
      </c>
      <c r="G90" s="121" t="str">
        <f t="shared" si="21"/>
        <v/>
      </c>
      <c r="H90" s="126" t="str">
        <f t="shared" si="22"/>
        <v/>
      </c>
      <c r="I90" s="127" t="str">
        <f t="shared" si="23"/>
        <v/>
      </c>
      <c r="J90" s="124" t="str">
        <f t="shared" si="18"/>
        <v/>
      </c>
      <c r="K90" s="124" t="e">
        <f t="shared" si="19"/>
        <v>#N/A</v>
      </c>
      <c r="L90" s="125" t="e">
        <f t="shared" si="16"/>
        <v>#N/A</v>
      </c>
      <c r="M90" s="124" t="e">
        <f t="shared" si="17"/>
        <v>#N/A</v>
      </c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</row>
    <row r="91" spans="1:42" ht="18.75">
      <c r="A91" s="136"/>
      <c r="B91" s="135"/>
      <c r="D91" s="120" t="str">
        <f t="shared" si="11"/>
        <v/>
      </c>
      <c r="E91" s="121" t="str">
        <f>IF(D91=('Financial Freedom Calculator'!$E$12*-1),"Years Until Retirement",
IF(D91=0,"Retirement",
""))</f>
        <v/>
      </c>
      <c r="F91" s="121" t="str">
        <f t="shared" si="20"/>
        <v/>
      </c>
      <c r="G91" s="121" t="str">
        <f t="shared" si="21"/>
        <v/>
      </c>
      <c r="H91" s="126" t="str">
        <f t="shared" si="22"/>
        <v/>
      </c>
      <c r="I91" s="127" t="str">
        <f t="shared" si="23"/>
        <v/>
      </c>
      <c r="J91" s="124" t="str">
        <f t="shared" si="18"/>
        <v/>
      </c>
      <c r="K91" s="124" t="e">
        <f t="shared" si="19"/>
        <v>#N/A</v>
      </c>
      <c r="L91" s="125" t="e">
        <f t="shared" si="16"/>
        <v>#N/A</v>
      </c>
      <c r="M91" s="124" t="e">
        <f t="shared" si="17"/>
        <v>#N/A</v>
      </c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</row>
    <row r="92" spans="1:42" ht="18.75">
      <c r="A92" s="136"/>
      <c r="B92" s="135"/>
      <c r="D92" s="120" t="str">
        <f t="shared" si="11"/>
        <v/>
      </c>
      <c r="E92" s="121" t="str">
        <f>IF(D92=('Financial Freedom Calculator'!$E$12*-1),"Years Until Retirement",
IF(D92=0,"Retirement",
""))</f>
        <v/>
      </c>
      <c r="F92" s="121" t="str">
        <f t="shared" si="20"/>
        <v/>
      </c>
      <c r="G92" s="121" t="str">
        <f t="shared" si="21"/>
        <v/>
      </c>
      <c r="H92" s="126" t="str">
        <f t="shared" si="22"/>
        <v/>
      </c>
      <c r="I92" s="127" t="str">
        <f t="shared" si="23"/>
        <v/>
      </c>
      <c r="J92" s="124" t="str">
        <f t="shared" si="18"/>
        <v/>
      </c>
      <c r="K92" s="124" t="e">
        <f t="shared" si="19"/>
        <v>#N/A</v>
      </c>
      <c r="L92" s="125" t="e">
        <f t="shared" si="16"/>
        <v>#N/A</v>
      </c>
      <c r="M92" s="124" t="e">
        <f t="shared" si="17"/>
        <v>#N/A</v>
      </c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</row>
    <row r="93" spans="1:42" ht="18.75">
      <c r="A93" s="136"/>
      <c r="B93" s="135"/>
      <c r="D93" s="120" t="str">
        <f t="shared" si="11"/>
        <v/>
      </c>
      <c r="E93" s="121" t="str">
        <f>IF(D93=('Financial Freedom Calculator'!$E$12*-1),"Years Until Retirement",
IF(D93=0,"Retirement",
""))</f>
        <v/>
      </c>
      <c r="F93" s="121" t="str">
        <f t="shared" si="20"/>
        <v/>
      </c>
      <c r="G93" s="121" t="str">
        <f t="shared" si="21"/>
        <v/>
      </c>
      <c r="H93" s="126" t="str">
        <f t="shared" si="22"/>
        <v/>
      </c>
      <c r="I93" s="127" t="str">
        <f t="shared" si="23"/>
        <v/>
      </c>
      <c r="J93" s="124" t="str">
        <f t="shared" si="18"/>
        <v/>
      </c>
      <c r="K93" s="124" t="e">
        <f t="shared" si="19"/>
        <v>#N/A</v>
      </c>
      <c r="L93" s="125" t="e">
        <f t="shared" si="16"/>
        <v>#N/A</v>
      </c>
      <c r="M93" s="124" t="e">
        <f t="shared" si="17"/>
        <v>#N/A</v>
      </c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</row>
    <row r="94" spans="1:42" ht="18.75">
      <c r="A94" s="136"/>
      <c r="B94" s="135"/>
      <c r="D94" s="120" t="str">
        <f t="shared" si="11"/>
        <v/>
      </c>
      <c r="E94" s="121" t="str">
        <f>IF(D94=('Financial Freedom Calculator'!$E$12*-1),"Years Until Retirement",
IF(D94=0,"Retirement",
""))</f>
        <v/>
      </c>
      <c r="F94" s="121" t="str">
        <f t="shared" si="20"/>
        <v/>
      </c>
      <c r="G94" s="121" t="str">
        <f t="shared" si="21"/>
        <v/>
      </c>
      <c r="H94" s="126" t="str">
        <f t="shared" si="22"/>
        <v/>
      </c>
      <c r="I94" s="127" t="str">
        <f t="shared" si="23"/>
        <v/>
      </c>
      <c r="J94" s="124" t="str">
        <f t="shared" si="18"/>
        <v/>
      </c>
      <c r="K94" s="124" t="e">
        <f t="shared" si="19"/>
        <v>#N/A</v>
      </c>
      <c r="L94" s="125" t="e">
        <f t="shared" si="16"/>
        <v>#N/A</v>
      </c>
      <c r="M94" s="124" t="e">
        <f t="shared" si="17"/>
        <v>#N/A</v>
      </c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</row>
    <row r="95" spans="1:42" ht="18.75">
      <c r="A95" s="136"/>
      <c r="B95" s="135"/>
      <c r="D95" s="120" t="str">
        <f t="shared" si="11"/>
        <v/>
      </c>
      <c r="E95" s="121" t="str">
        <f>IF(D95=('Financial Freedom Calculator'!$E$12*-1),"Years Until Retirement",
IF(D95=0,"Retirement",
""))</f>
        <v/>
      </c>
      <c r="F95" s="121" t="str">
        <f t="shared" si="20"/>
        <v/>
      </c>
      <c r="G95" s="121" t="str">
        <f t="shared" si="21"/>
        <v/>
      </c>
      <c r="H95" s="126" t="str">
        <f t="shared" si="22"/>
        <v/>
      </c>
      <c r="I95" s="127" t="str">
        <f t="shared" si="23"/>
        <v/>
      </c>
      <c r="J95" s="124" t="str">
        <f t="shared" si="18"/>
        <v/>
      </c>
      <c r="K95" s="124" t="e">
        <f t="shared" si="19"/>
        <v>#N/A</v>
      </c>
      <c r="L95" s="125" t="e">
        <f t="shared" si="16"/>
        <v>#N/A</v>
      </c>
      <c r="M95" s="124" t="e">
        <f t="shared" si="17"/>
        <v>#N/A</v>
      </c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</row>
    <row r="96" spans="1:42" ht="18.75">
      <c r="A96" s="136"/>
      <c r="B96" s="135"/>
      <c r="D96" s="120" t="str">
        <f t="shared" si="11"/>
        <v/>
      </c>
      <c r="E96" s="121" t="str">
        <f>IF(D96=('Financial Freedom Calculator'!$E$12*-1),"Years Until Retirement",
IF(D96=0,"Retirement",
""))</f>
        <v/>
      </c>
      <c r="F96" s="121" t="str">
        <f t="shared" si="20"/>
        <v/>
      </c>
      <c r="G96" s="121" t="str">
        <f t="shared" si="21"/>
        <v/>
      </c>
      <c r="H96" s="126" t="str">
        <f t="shared" si="22"/>
        <v/>
      </c>
      <c r="I96" s="127" t="str">
        <f t="shared" si="23"/>
        <v/>
      </c>
      <c r="J96" s="124" t="str">
        <f t="shared" si="18"/>
        <v/>
      </c>
      <c r="K96" s="124" t="e">
        <f t="shared" si="19"/>
        <v>#N/A</v>
      </c>
      <c r="L96" s="125" t="e">
        <f t="shared" si="16"/>
        <v>#N/A</v>
      </c>
      <c r="M96" s="124" t="e">
        <f t="shared" si="17"/>
        <v>#N/A</v>
      </c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</row>
    <row r="97" spans="1:42" ht="18.75">
      <c r="A97" s="136"/>
      <c r="B97" s="135"/>
      <c r="D97" s="120" t="str">
        <f t="shared" si="11"/>
        <v/>
      </c>
      <c r="E97" s="121" t="str">
        <f>IF(D97=('Financial Freedom Calculator'!$E$12*-1),"Years Until Retirement",
IF(D97=0,"Retirement",
""))</f>
        <v/>
      </c>
      <c r="F97" s="121" t="str">
        <f t="shared" si="20"/>
        <v/>
      </c>
      <c r="G97" s="121" t="str">
        <f t="shared" si="21"/>
        <v/>
      </c>
      <c r="H97" s="126" t="str">
        <f t="shared" si="22"/>
        <v/>
      </c>
      <c r="I97" s="127" t="str">
        <f t="shared" si="23"/>
        <v/>
      </c>
      <c r="J97" s="124" t="str">
        <f t="shared" si="18"/>
        <v/>
      </c>
      <c r="K97" s="124" t="e">
        <f t="shared" si="19"/>
        <v>#N/A</v>
      </c>
      <c r="L97" s="125" t="e">
        <f t="shared" si="16"/>
        <v>#N/A</v>
      </c>
      <c r="M97" s="124" t="e">
        <f t="shared" si="17"/>
        <v>#N/A</v>
      </c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</row>
    <row r="98" spans="1:42" ht="18.75">
      <c r="A98" s="136"/>
      <c r="B98" s="135"/>
      <c r="D98" s="120" t="str">
        <f t="shared" si="11"/>
        <v/>
      </c>
      <c r="E98" s="121" t="str">
        <f>IF(D98=('Financial Freedom Calculator'!$E$12*-1),"Years Until Retirement",
IF(D98=0,"Retirement",
""))</f>
        <v/>
      </c>
      <c r="F98" s="121" t="str">
        <f t="shared" si="20"/>
        <v/>
      </c>
      <c r="G98" s="121" t="str">
        <f t="shared" si="21"/>
        <v/>
      </c>
      <c r="H98" s="126" t="str">
        <f t="shared" si="22"/>
        <v/>
      </c>
      <c r="I98" s="127" t="str">
        <f t="shared" si="23"/>
        <v/>
      </c>
      <c r="J98" s="124" t="str">
        <f t="shared" si="18"/>
        <v/>
      </c>
      <c r="K98" s="124" t="e">
        <f t="shared" si="19"/>
        <v>#N/A</v>
      </c>
      <c r="L98" s="125" t="e">
        <f t="shared" si="16"/>
        <v>#N/A</v>
      </c>
      <c r="M98" s="124" t="e">
        <f t="shared" si="17"/>
        <v>#N/A</v>
      </c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</row>
    <row r="99" spans="1:42" ht="18.75">
      <c r="A99" s="136"/>
      <c r="B99" s="135"/>
      <c r="D99" s="120" t="str">
        <f t="shared" si="11"/>
        <v/>
      </c>
      <c r="E99" s="121" t="str">
        <f>IF(D99=('Financial Freedom Calculator'!$E$12*-1),"Years Until Retirement",
IF(D99=0,"Retirement",
""))</f>
        <v/>
      </c>
      <c r="F99" s="121" t="str">
        <f t="shared" si="20"/>
        <v/>
      </c>
      <c r="G99" s="121" t="str">
        <f t="shared" si="21"/>
        <v/>
      </c>
      <c r="H99" s="126" t="str">
        <f t="shared" si="22"/>
        <v/>
      </c>
      <c r="I99" s="127" t="str">
        <f t="shared" si="23"/>
        <v/>
      </c>
      <c r="J99" s="124" t="str">
        <f t="shared" si="18"/>
        <v/>
      </c>
      <c r="K99" s="124" t="e">
        <f t="shared" si="19"/>
        <v>#N/A</v>
      </c>
      <c r="L99" s="125" t="e">
        <f t="shared" si="16"/>
        <v>#N/A</v>
      </c>
      <c r="M99" s="124" t="e">
        <f t="shared" si="17"/>
        <v>#N/A</v>
      </c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</row>
    <row r="100" spans="1:42" ht="18.75">
      <c r="A100" s="136"/>
      <c r="B100" s="135"/>
      <c r="D100" s="120" t="str">
        <f t="shared" si="11"/>
        <v/>
      </c>
      <c r="E100" s="121" t="str">
        <f>IF(D100=('Financial Freedom Calculator'!$E$12*-1),"Years Until Retirement",
IF(D100=0,"Retirement",
""))</f>
        <v/>
      </c>
      <c r="F100" s="121" t="str">
        <f t="shared" si="20"/>
        <v/>
      </c>
      <c r="G100" s="121" t="str">
        <f t="shared" si="21"/>
        <v/>
      </c>
      <c r="H100" s="126" t="str">
        <f t="shared" si="22"/>
        <v/>
      </c>
      <c r="I100" s="127" t="str">
        <f t="shared" si="23"/>
        <v/>
      </c>
      <c r="J100" s="124" t="str">
        <f t="shared" si="18"/>
        <v/>
      </c>
      <c r="K100" s="124" t="e">
        <f t="shared" si="19"/>
        <v>#N/A</v>
      </c>
      <c r="L100" s="125" t="e">
        <f t="shared" si="16"/>
        <v>#N/A</v>
      </c>
      <c r="M100" s="124" t="e">
        <f t="shared" si="17"/>
        <v>#N/A</v>
      </c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</row>
    <row r="101" spans="1:42" ht="18.75">
      <c r="A101" s="136"/>
      <c r="B101" s="135"/>
      <c r="D101" s="120" t="str">
        <f t="shared" si="11"/>
        <v/>
      </c>
      <c r="E101" s="121" t="str">
        <f>IF(D101=('Financial Freedom Calculator'!$E$12*-1),"Years Until Retirement",
IF(D101=0,"Retirement",
""))</f>
        <v/>
      </c>
      <c r="F101" s="121" t="str">
        <f t="shared" si="20"/>
        <v/>
      </c>
      <c r="G101" s="121" t="str">
        <f t="shared" si="21"/>
        <v/>
      </c>
      <c r="H101" s="126" t="str">
        <f t="shared" si="22"/>
        <v/>
      </c>
      <c r="I101" s="127" t="str">
        <f t="shared" si="23"/>
        <v/>
      </c>
      <c r="J101" s="124" t="str">
        <f t="shared" ref="J101:J127" si="24">IF(AND(D101&lt;=life_span,D101&gt;=-years_left),
        IF(D101&gt;0,(J100-H101)*(1+return_rate),
           IF(D101&lt;=0,J100*(1+return_rate)+deposits+add_savings,"")),"")</f>
        <v/>
      </c>
      <c r="K101" s="124" t="e">
        <f t="shared" ref="K101:K127" si="25">IF(AND(D101&lt;&gt;"",I101&gt;=0),I101,
#N/A)</f>
        <v>#N/A</v>
      </c>
      <c r="L101" s="125" t="e">
        <f t="shared" si="16"/>
        <v>#N/A</v>
      </c>
      <c r="M101" s="124" t="e">
        <f t="shared" si="17"/>
        <v>#N/A</v>
      </c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</row>
    <row r="102" spans="1:42" ht="18.75">
      <c r="A102" s="136"/>
      <c r="B102" s="135"/>
      <c r="D102" s="120" t="str">
        <f t="shared" ref="D102:D127" si="26">IFERROR(IF(D101+1&lt;=life_span,D101+1,""),"")</f>
        <v/>
      </c>
      <c r="E102" s="121" t="str">
        <f>IF(D102=('Financial Freedom Calculator'!$E$12*-1),"Years Until Retirement",
IF(D102=0,"Retirement",
""))</f>
        <v/>
      </c>
      <c r="F102" s="121" t="str">
        <f t="shared" si="20"/>
        <v/>
      </c>
      <c r="G102" s="121" t="str">
        <f t="shared" ref="G102:G127" si="27">IFERROR(ABS(IF(OR(D102=ROUNDUP($D$5*0.75,0),D102=ROUNDUP($D$5*0.5,0),D102=ROUNDUP($D$5*0.25,0),
D102=0,D102=life_span,D102=ROUNDUP(life_span*0.75,0),D102=ROUNDUP(life_span*0.5,0),D102=ROUNDUP(life_span*0.25,0)),D102,"")),"")</f>
        <v/>
      </c>
      <c r="H102" s="126" t="str">
        <f t="shared" ref="H102:H127" si="28">IF(D102=1,future_income,
IF(D102&lt;1,0,
IF(D102&gt;life_span,"",
H101*(1+inflation_rate))))</f>
        <v/>
      </c>
      <c r="I102" s="127" t="str">
        <f t="shared" ref="I102:I131" si="29" xml:space="preserve">
IF(AND(D102="",D101&lt;&gt;""),
HYPERLINK("#home","Back to Top"),
IF(IF(AND($D102&lt;=life_span,$D102&lt;&gt;""),($I101-IF($H102="",0,$H102))*(1+return_rate)
+IF($D102&lt;=0,deposits,0),"")&lt;0,$I101-$H102,
IF(AND($D102&lt;=life_span,$D102&lt;&gt;""),($I101-IF($H102="",0,$H102))*(1+return_rate)
+IF($D102&lt;=0,deposits,0),"")))</f>
        <v/>
      </c>
      <c r="J102" s="124" t="str">
        <f t="shared" si="24"/>
        <v/>
      </c>
      <c r="K102" s="124" t="e">
        <f t="shared" si="25"/>
        <v>#N/A</v>
      </c>
      <c r="L102" s="125" t="e">
        <f t="shared" si="16"/>
        <v>#N/A</v>
      </c>
      <c r="M102" s="124" t="e">
        <f t="shared" si="17"/>
        <v>#N/A</v>
      </c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</row>
    <row r="103" spans="1:42" ht="18.75">
      <c r="A103" s="136"/>
      <c r="B103" s="135"/>
      <c r="D103" s="120" t="str">
        <f t="shared" si="26"/>
        <v/>
      </c>
      <c r="E103" s="121" t="str">
        <f>IF(D103=('Financial Freedom Calculator'!$E$12*-1),"Years Until Retirement",
IF(D103=0,"Retirement",
""))</f>
        <v/>
      </c>
      <c r="F103" s="121" t="str">
        <f t="shared" si="20"/>
        <v/>
      </c>
      <c r="G103" s="121" t="str">
        <f t="shared" si="27"/>
        <v/>
      </c>
      <c r="H103" s="126" t="str">
        <f t="shared" si="28"/>
        <v/>
      </c>
      <c r="I103" s="127" t="str">
        <f t="shared" si="29"/>
        <v/>
      </c>
      <c r="J103" s="124" t="str">
        <f t="shared" si="24"/>
        <v/>
      </c>
      <c r="K103" s="124" t="e">
        <f t="shared" si="25"/>
        <v>#N/A</v>
      </c>
      <c r="L103" s="125" t="e">
        <f t="shared" si="16"/>
        <v>#N/A</v>
      </c>
      <c r="M103" s="124" t="e">
        <f t="shared" si="17"/>
        <v>#N/A</v>
      </c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</row>
    <row r="104" spans="1:42" ht="18.75">
      <c r="A104" s="136"/>
      <c r="B104" s="135"/>
      <c r="D104" s="120" t="str">
        <f t="shared" si="26"/>
        <v/>
      </c>
      <c r="E104" s="121" t="str">
        <f>IF(D104=('Financial Freedom Calculator'!$E$12*-1),"Years Until Retirement",
IF(D104=0,"Retirement",
""))</f>
        <v/>
      </c>
      <c r="F104" s="121" t="str">
        <f t="shared" si="20"/>
        <v/>
      </c>
      <c r="G104" s="121" t="str">
        <f t="shared" si="27"/>
        <v/>
      </c>
      <c r="H104" s="126" t="str">
        <f t="shared" si="28"/>
        <v/>
      </c>
      <c r="I104" s="127" t="str">
        <f t="shared" si="29"/>
        <v/>
      </c>
      <c r="J104" s="124" t="str">
        <f t="shared" si="24"/>
        <v/>
      </c>
      <c r="K104" s="124" t="e">
        <f t="shared" si="25"/>
        <v>#N/A</v>
      </c>
      <c r="L104" s="125" t="e">
        <f t="shared" si="16"/>
        <v>#N/A</v>
      </c>
      <c r="M104" s="124" t="e">
        <f t="shared" si="17"/>
        <v>#N/A</v>
      </c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</row>
    <row r="105" spans="1:42" ht="18.75">
      <c r="A105" s="136"/>
      <c r="B105" s="135"/>
      <c r="D105" s="120" t="str">
        <f t="shared" si="26"/>
        <v/>
      </c>
      <c r="E105" s="121" t="str">
        <f>IF(D105=('Financial Freedom Calculator'!$E$12*-1),"Years Until Retirement",
IF(D105=0,"Retirement",
""))</f>
        <v/>
      </c>
      <c r="F105" s="121" t="str">
        <f t="shared" si="20"/>
        <v/>
      </c>
      <c r="G105" s="121" t="str">
        <f t="shared" si="27"/>
        <v/>
      </c>
      <c r="H105" s="126" t="str">
        <f t="shared" si="28"/>
        <v/>
      </c>
      <c r="I105" s="127" t="str">
        <f t="shared" si="29"/>
        <v/>
      </c>
      <c r="J105" s="124" t="str">
        <f t="shared" si="24"/>
        <v/>
      </c>
      <c r="K105" s="124" t="e">
        <f t="shared" si="25"/>
        <v>#N/A</v>
      </c>
      <c r="L105" s="125" t="e">
        <f t="shared" si="16"/>
        <v>#N/A</v>
      </c>
      <c r="M105" s="124" t="e">
        <f t="shared" si="17"/>
        <v>#N/A</v>
      </c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</row>
    <row r="106" spans="1:42" ht="18.75">
      <c r="A106" s="136"/>
      <c r="B106" s="135"/>
      <c r="D106" s="120" t="str">
        <f t="shared" si="26"/>
        <v/>
      </c>
      <c r="E106" s="121" t="str">
        <f>IF(D106=('Financial Freedom Calculator'!$E$12*-1),"Years Until Retirement",
IF(D106=0,"Retirement",
""))</f>
        <v/>
      </c>
      <c r="F106" s="121" t="str">
        <f t="shared" si="20"/>
        <v/>
      </c>
      <c r="G106" s="121" t="str">
        <f t="shared" si="27"/>
        <v/>
      </c>
      <c r="H106" s="126" t="str">
        <f t="shared" si="28"/>
        <v/>
      </c>
      <c r="I106" s="127" t="str">
        <f t="shared" si="29"/>
        <v/>
      </c>
      <c r="J106" s="124" t="str">
        <f t="shared" si="24"/>
        <v/>
      </c>
      <c r="K106" s="124" t="e">
        <f t="shared" si="25"/>
        <v>#N/A</v>
      </c>
      <c r="L106" s="125" t="e">
        <f t="shared" si="16"/>
        <v>#N/A</v>
      </c>
      <c r="M106" s="124" t="e">
        <f t="shared" si="17"/>
        <v>#N/A</v>
      </c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</row>
    <row r="107" spans="1:42" ht="18.75">
      <c r="A107" s="136"/>
      <c r="B107" s="135"/>
      <c r="D107" s="120" t="str">
        <f t="shared" si="26"/>
        <v/>
      </c>
      <c r="E107" s="121" t="str">
        <f>IF(D107=('Financial Freedom Calculator'!$E$12*-1),"Years Until Retirement",
IF(D107=0,"Retirement",
""))</f>
        <v/>
      </c>
      <c r="F107" s="121" t="str">
        <f t="shared" si="20"/>
        <v/>
      </c>
      <c r="G107" s="121" t="str">
        <f t="shared" si="27"/>
        <v/>
      </c>
      <c r="H107" s="126" t="str">
        <f t="shared" si="28"/>
        <v/>
      </c>
      <c r="I107" s="127" t="str">
        <f t="shared" si="29"/>
        <v/>
      </c>
      <c r="J107" s="124" t="str">
        <f t="shared" si="24"/>
        <v/>
      </c>
      <c r="K107" s="124" t="e">
        <f t="shared" si="25"/>
        <v>#N/A</v>
      </c>
      <c r="L107" s="125" t="e">
        <f t="shared" si="16"/>
        <v>#N/A</v>
      </c>
      <c r="M107" s="124" t="e">
        <f t="shared" si="17"/>
        <v>#N/A</v>
      </c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</row>
    <row r="108" spans="1:42" ht="18.75">
      <c r="A108" s="136"/>
      <c r="B108" s="135"/>
      <c r="D108" s="120" t="str">
        <f t="shared" si="26"/>
        <v/>
      </c>
      <c r="E108" s="121" t="str">
        <f>IF(D108=('Financial Freedom Calculator'!$E$12*-1),"Years Until Retirement",
IF(D108=0,"Retirement",
""))</f>
        <v/>
      </c>
      <c r="F108" s="121" t="str">
        <f t="shared" si="20"/>
        <v/>
      </c>
      <c r="G108" s="121" t="str">
        <f t="shared" si="27"/>
        <v/>
      </c>
      <c r="H108" s="126" t="str">
        <f t="shared" si="28"/>
        <v/>
      </c>
      <c r="I108" s="127" t="str">
        <f t="shared" si="29"/>
        <v/>
      </c>
      <c r="J108" s="124" t="str">
        <f t="shared" si="24"/>
        <v/>
      </c>
      <c r="K108" s="124" t="e">
        <f t="shared" si="25"/>
        <v>#N/A</v>
      </c>
      <c r="L108" s="125" t="e">
        <f t="shared" si="16"/>
        <v>#N/A</v>
      </c>
      <c r="M108" s="124" t="e">
        <f t="shared" si="17"/>
        <v>#N/A</v>
      </c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</row>
    <row r="109" spans="1:42" ht="18.75">
      <c r="A109" s="136"/>
      <c r="B109" s="135"/>
      <c r="D109" s="120" t="str">
        <f t="shared" si="26"/>
        <v/>
      </c>
      <c r="E109" s="121" t="str">
        <f>IF(D109=('Financial Freedom Calculator'!$E$12*-1),"Years Until Retirement",
IF(D109=0,"Retirement",
""))</f>
        <v/>
      </c>
      <c r="F109" s="121" t="str">
        <f t="shared" si="20"/>
        <v/>
      </c>
      <c r="G109" s="121" t="str">
        <f t="shared" si="27"/>
        <v/>
      </c>
      <c r="H109" s="126" t="str">
        <f t="shared" si="28"/>
        <v/>
      </c>
      <c r="I109" s="127" t="str">
        <f t="shared" si="29"/>
        <v/>
      </c>
      <c r="J109" s="124" t="str">
        <f t="shared" si="24"/>
        <v/>
      </c>
      <c r="K109" s="124" t="e">
        <f t="shared" si="25"/>
        <v>#N/A</v>
      </c>
      <c r="L109" s="125" t="e">
        <f t="shared" ref="L109:L127" si="30">IF(I109&gt;=0,#N/A,I109)</f>
        <v>#N/A</v>
      </c>
      <c r="M109" s="124" t="e">
        <f t="shared" si="17"/>
        <v>#N/A</v>
      </c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</row>
    <row r="110" spans="1:42" ht="18.75">
      <c r="A110" s="136"/>
      <c r="B110" s="135"/>
      <c r="D110" s="120" t="str">
        <f t="shared" si="26"/>
        <v/>
      </c>
      <c r="E110" s="121" t="str">
        <f>IF(D110=('Financial Freedom Calculator'!$E$12*-1),"Years Until Retirement",
IF(D110=0,"Retirement",
""))</f>
        <v/>
      </c>
      <c r="F110" s="121" t="str">
        <f t="shared" si="20"/>
        <v/>
      </c>
      <c r="G110" s="121" t="str">
        <f t="shared" si="27"/>
        <v/>
      </c>
      <c r="H110" s="126" t="str">
        <f t="shared" si="28"/>
        <v/>
      </c>
      <c r="I110" s="127" t="str">
        <f t="shared" si="29"/>
        <v/>
      </c>
      <c r="J110" s="124" t="str">
        <f t="shared" si="24"/>
        <v/>
      </c>
      <c r="K110" s="124" t="e">
        <f t="shared" si="25"/>
        <v>#N/A</v>
      </c>
      <c r="L110" s="125" t="e">
        <f t="shared" si="30"/>
        <v>#N/A</v>
      </c>
      <c r="M110" s="124" t="e">
        <f t="shared" ref="M110:M127" si="31">IF(AND(ISERROR(L109),L110&lt;0),"It looks like you will fall short by "&amp;TEXT(MIN(I:I)*-1,"$##,#00.00"),#N/A)</f>
        <v>#N/A</v>
      </c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</row>
    <row r="111" spans="1:42" ht="18.75">
      <c r="A111" s="136"/>
      <c r="B111" s="135"/>
      <c r="D111" s="120" t="str">
        <f t="shared" si="26"/>
        <v/>
      </c>
      <c r="E111" s="121" t="str">
        <f>IF(D111=('Financial Freedom Calculator'!$E$12*-1),"Years Until Retirement",
IF(D111=0,"Retirement",
""))</f>
        <v/>
      </c>
      <c r="F111" s="121" t="str">
        <f t="shared" si="20"/>
        <v/>
      </c>
      <c r="G111" s="121" t="str">
        <f t="shared" si="27"/>
        <v/>
      </c>
      <c r="H111" s="126" t="str">
        <f t="shared" si="28"/>
        <v/>
      </c>
      <c r="I111" s="127" t="str">
        <f t="shared" si="29"/>
        <v/>
      </c>
      <c r="J111" s="124" t="str">
        <f t="shared" si="24"/>
        <v/>
      </c>
      <c r="K111" s="124" t="e">
        <f t="shared" si="25"/>
        <v>#N/A</v>
      </c>
      <c r="L111" s="125" t="e">
        <f t="shared" si="30"/>
        <v>#N/A</v>
      </c>
      <c r="M111" s="124" t="e">
        <f t="shared" si="31"/>
        <v>#N/A</v>
      </c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</row>
    <row r="112" spans="1:42" ht="18.75">
      <c r="A112" s="136"/>
      <c r="B112" s="135"/>
      <c r="D112" s="120" t="str">
        <f t="shared" si="26"/>
        <v/>
      </c>
      <c r="E112" s="121" t="str">
        <f>IF(D112=('Financial Freedom Calculator'!$E$12*-1),"Years Until Retirement",
IF(D112=0,"Retirement",
""))</f>
        <v/>
      </c>
      <c r="F112" s="121" t="str">
        <f t="shared" si="20"/>
        <v/>
      </c>
      <c r="G112" s="121" t="str">
        <f t="shared" si="27"/>
        <v/>
      </c>
      <c r="H112" s="126" t="str">
        <f t="shared" si="28"/>
        <v/>
      </c>
      <c r="I112" s="127" t="str">
        <f t="shared" si="29"/>
        <v/>
      </c>
      <c r="J112" s="124" t="str">
        <f t="shared" si="24"/>
        <v/>
      </c>
      <c r="K112" s="124" t="e">
        <f t="shared" si="25"/>
        <v>#N/A</v>
      </c>
      <c r="L112" s="125" t="e">
        <f t="shared" si="30"/>
        <v>#N/A</v>
      </c>
      <c r="M112" s="124" t="e">
        <f t="shared" si="31"/>
        <v>#N/A</v>
      </c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</row>
    <row r="113" spans="1:42" ht="18.75">
      <c r="A113" s="136"/>
      <c r="B113" s="135"/>
      <c r="D113" s="120" t="str">
        <f t="shared" si="26"/>
        <v/>
      </c>
      <c r="E113" s="121" t="str">
        <f>IF(D113=('Financial Freedom Calculator'!$E$12*-1),"Years Until Retirement",
IF(D113=0,"Retirement",
""))</f>
        <v/>
      </c>
      <c r="F113" s="121" t="str">
        <f t="shared" si="20"/>
        <v/>
      </c>
      <c r="G113" s="121" t="str">
        <f t="shared" si="27"/>
        <v/>
      </c>
      <c r="H113" s="126" t="str">
        <f t="shared" si="28"/>
        <v/>
      </c>
      <c r="I113" s="127" t="str">
        <f t="shared" si="29"/>
        <v/>
      </c>
      <c r="J113" s="124" t="str">
        <f t="shared" si="24"/>
        <v/>
      </c>
      <c r="K113" s="124" t="e">
        <f t="shared" si="25"/>
        <v>#N/A</v>
      </c>
      <c r="L113" s="125" t="e">
        <f t="shared" si="30"/>
        <v>#N/A</v>
      </c>
      <c r="M113" s="124" t="e">
        <f t="shared" si="31"/>
        <v>#N/A</v>
      </c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</row>
    <row r="114" spans="1:42" ht="18.75">
      <c r="A114" s="136"/>
      <c r="B114" s="135"/>
      <c r="D114" s="120" t="str">
        <f t="shared" si="26"/>
        <v/>
      </c>
      <c r="E114" s="121" t="str">
        <f>IF(D114=('Financial Freedom Calculator'!$E$12*-1),"Years Until Retirement",
IF(D114=0,"Retirement",
""))</f>
        <v/>
      </c>
      <c r="F114" s="121" t="str">
        <f t="shared" si="20"/>
        <v/>
      </c>
      <c r="G114" s="121" t="str">
        <f t="shared" si="27"/>
        <v/>
      </c>
      <c r="H114" s="126" t="str">
        <f t="shared" si="28"/>
        <v/>
      </c>
      <c r="I114" s="127" t="str">
        <f t="shared" si="29"/>
        <v/>
      </c>
      <c r="J114" s="124" t="str">
        <f t="shared" si="24"/>
        <v/>
      </c>
      <c r="K114" s="124" t="e">
        <f t="shared" si="25"/>
        <v>#N/A</v>
      </c>
      <c r="L114" s="125" t="e">
        <f t="shared" si="30"/>
        <v>#N/A</v>
      </c>
      <c r="M114" s="124" t="e">
        <f t="shared" si="31"/>
        <v>#N/A</v>
      </c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</row>
    <row r="115" spans="1:42" ht="18.75">
      <c r="A115" s="136"/>
      <c r="B115" s="135"/>
      <c r="D115" s="120" t="str">
        <f t="shared" si="26"/>
        <v/>
      </c>
      <c r="E115" s="121" t="str">
        <f>IF(D115=('Financial Freedom Calculator'!$E$12*-1),"Years Until Retirement",
IF(D115=0,"Retirement",
""))</f>
        <v/>
      </c>
      <c r="F115" s="121" t="str">
        <f t="shared" si="20"/>
        <v/>
      </c>
      <c r="G115" s="121" t="str">
        <f t="shared" si="27"/>
        <v/>
      </c>
      <c r="H115" s="126" t="str">
        <f t="shared" si="28"/>
        <v/>
      </c>
      <c r="I115" s="127" t="str">
        <f t="shared" si="29"/>
        <v/>
      </c>
      <c r="J115" s="124" t="str">
        <f t="shared" si="24"/>
        <v/>
      </c>
      <c r="K115" s="124" t="e">
        <f t="shared" si="25"/>
        <v>#N/A</v>
      </c>
      <c r="L115" s="125" t="e">
        <f t="shared" si="30"/>
        <v>#N/A</v>
      </c>
      <c r="M115" s="124" t="e">
        <f t="shared" si="31"/>
        <v>#N/A</v>
      </c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</row>
    <row r="116" spans="1:42" ht="18.75">
      <c r="A116" s="136"/>
      <c r="B116" s="135"/>
      <c r="D116" s="120" t="str">
        <f t="shared" si="26"/>
        <v/>
      </c>
      <c r="E116" s="121" t="str">
        <f>IF(D116=('Financial Freedom Calculator'!$E$12*-1),"Years Until Retirement",
IF(D116=0,"Retirement",
""))</f>
        <v/>
      </c>
      <c r="F116" s="121" t="str">
        <f t="shared" si="20"/>
        <v/>
      </c>
      <c r="G116" s="121" t="str">
        <f t="shared" si="27"/>
        <v/>
      </c>
      <c r="H116" s="126" t="str">
        <f t="shared" si="28"/>
        <v/>
      </c>
      <c r="I116" s="127" t="str">
        <f t="shared" si="29"/>
        <v/>
      </c>
      <c r="J116" s="124" t="str">
        <f t="shared" si="24"/>
        <v/>
      </c>
      <c r="K116" s="124" t="e">
        <f t="shared" si="25"/>
        <v>#N/A</v>
      </c>
      <c r="L116" s="125" t="e">
        <f t="shared" si="30"/>
        <v>#N/A</v>
      </c>
      <c r="M116" s="124" t="e">
        <f t="shared" si="31"/>
        <v>#N/A</v>
      </c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</row>
    <row r="117" spans="1:42" ht="18.75">
      <c r="A117" s="136"/>
      <c r="B117" s="135"/>
      <c r="D117" s="120" t="str">
        <f t="shared" si="26"/>
        <v/>
      </c>
      <c r="E117" s="121" t="str">
        <f>IF(D117=('Financial Freedom Calculator'!$E$12*-1),"Years Until Retirement",
IF(D117=0,"Retirement",
""))</f>
        <v/>
      </c>
      <c r="F117" s="121" t="str">
        <f t="shared" si="20"/>
        <v/>
      </c>
      <c r="G117" s="121" t="str">
        <f t="shared" si="27"/>
        <v/>
      </c>
      <c r="H117" s="126" t="str">
        <f t="shared" si="28"/>
        <v/>
      </c>
      <c r="I117" s="127" t="str">
        <f t="shared" si="29"/>
        <v/>
      </c>
      <c r="J117" s="124" t="str">
        <f t="shared" si="24"/>
        <v/>
      </c>
      <c r="K117" s="124" t="e">
        <f t="shared" si="25"/>
        <v>#N/A</v>
      </c>
      <c r="L117" s="125" t="e">
        <f t="shared" si="30"/>
        <v>#N/A</v>
      </c>
      <c r="M117" s="124" t="e">
        <f t="shared" si="31"/>
        <v>#N/A</v>
      </c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</row>
    <row r="118" spans="1:42" ht="18.75">
      <c r="A118" s="136"/>
      <c r="B118" s="135"/>
      <c r="D118" s="120" t="str">
        <f t="shared" si="26"/>
        <v/>
      </c>
      <c r="E118" s="121" t="str">
        <f>IF(D118=('Financial Freedom Calculator'!$E$12*-1),"Years Until Retirement",
IF(D118=0,"Retirement",
""))</f>
        <v/>
      </c>
      <c r="F118" s="121" t="str">
        <f t="shared" si="20"/>
        <v/>
      </c>
      <c r="G118" s="121" t="str">
        <f t="shared" si="27"/>
        <v/>
      </c>
      <c r="H118" s="126" t="str">
        <f t="shared" si="28"/>
        <v/>
      </c>
      <c r="I118" s="127" t="str">
        <f t="shared" si="29"/>
        <v/>
      </c>
      <c r="J118" s="124" t="str">
        <f t="shared" si="24"/>
        <v/>
      </c>
      <c r="K118" s="124" t="e">
        <f t="shared" si="25"/>
        <v>#N/A</v>
      </c>
      <c r="L118" s="125" t="e">
        <f t="shared" si="30"/>
        <v>#N/A</v>
      </c>
      <c r="M118" s="124" t="e">
        <f t="shared" si="31"/>
        <v>#N/A</v>
      </c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</row>
    <row r="119" spans="1:42" ht="18.75">
      <c r="A119" s="136"/>
      <c r="B119" s="135"/>
      <c r="D119" s="120" t="str">
        <f t="shared" si="26"/>
        <v/>
      </c>
      <c r="E119" s="121" t="str">
        <f>IF(D119=('Financial Freedom Calculator'!$E$12*-1),"Years Until Retirement",
IF(D119=0,"Retirement",
""))</f>
        <v/>
      </c>
      <c r="F119" s="121" t="str">
        <f t="shared" si="20"/>
        <v/>
      </c>
      <c r="G119" s="121" t="str">
        <f t="shared" si="27"/>
        <v/>
      </c>
      <c r="H119" s="126" t="str">
        <f t="shared" si="28"/>
        <v/>
      </c>
      <c r="I119" s="127" t="str">
        <f t="shared" si="29"/>
        <v/>
      </c>
      <c r="J119" s="124" t="str">
        <f t="shared" si="24"/>
        <v/>
      </c>
      <c r="K119" s="124" t="e">
        <f t="shared" si="25"/>
        <v>#N/A</v>
      </c>
      <c r="L119" s="125" t="e">
        <f t="shared" si="30"/>
        <v>#N/A</v>
      </c>
      <c r="M119" s="124" t="e">
        <f t="shared" si="31"/>
        <v>#N/A</v>
      </c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</row>
    <row r="120" spans="1:42" ht="18.75">
      <c r="A120" s="136"/>
      <c r="B120" s="135"/>
      <c r="D120" s="120" t="str">
        <f t="shared" si="26"/>
        <v/>
      </c>
      <c r="E120" s="121" t="str">
        <f>IF(D120=('Financial Freedom Calculator'!$E$12*-1),"Years Until Retirement",
IF(D120=0,"Retirement",
""))</f>
        <v/>
      </c>
      <c r="F120" s="121" t="str">
        <f t="shared" si="20"/>
        <v/>
      </c>
      <c r="G120" s="121" t="str">
        <f t="shared" si="27"/>
        <v/>
      </c>
      <c r="H120" s="126" t="str">
        <f t="shared" si="28"/>
        <v/>
      </c>
      <c r="I120" s="127" t="str">
        <f t="shared" si="29"/>
        <v/>
      </c>
      <c r="J120" s="124" t="str">
        <f t="shared" si="24"/>
        <v/>
      </c>
      <c r="K120" s="124" t="e">
        <f t="shared" si="25"/>
        <v>#N/A</v>
      </c>
      <c r="L120" s="125" t="e">
        <f t="shared" si="30"/>
        <v>#N/A</v>
      </c>
      <c r="M120" s="124" t="e">
        <f t="shared" si="31"/>
        <v>#N/A</v>
      </c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</row>
    <row r="121" spans="1:42" ht="18.75">
      <c r="A121" s="136"/>
      <c r="B121" s="135"/>
      <c r="D121" s="120" t="str">
        <f t="shared" si="26"/>
        <v/>
      </c>
      <c r="E121" s="121" t="str">
        <f>IF(D121=('Financial Freedom Calculator'!$E$12*-1),"Years Until Retirement",
IF(D121=0,"Retirement",
""))</f>
        <v/>
      </c>
      <c r="F121" s="121" t="str">
        <f t="shared" si="20"/>
        <v/>
      </c>
      <c r="G121" s="121" t="str">
        <f t="shared" si="27"/>
        <v/>
      </c>
      <c r="H121" s="126" t="str">
        <f t="shared" si="28"/>
        <v/>
      </c>
      <c r="I121" s="127" t="str">
        <f t="shared" si="29"/>
        <v/>
      </c>
      <c r="J121" s="124" t="str">
        <f t="shared" si="24"/>
        <v/>
      </c>
      <c r="K121" s="124" t="e">
        <f t="shared" si="25"/>
        <v>#N/A</v>
      </c>
      <c r="L121" s="125" t="e">
        <f t="shared" si="30"/>
        <v>#N/A</v>
      </c>
      <c r="M121" s="124" t="e">
        <f t="shared" si="31"/>
        <v>#N/A</v>
      </c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</row>
    <row r="122" spans="1:42" ht="18.75">
      <c r="A122" s="136"/>
      <c r="B122" s="135"/>
      <c r="D122" s="120" t="str">
        <f t="shared" si="26"/>
        <v/>
      </c>
      <c r="E122" s="121" t="str">
        <f>IF(D122=('Financial Freedom Calculator'!$E$12*-1),"Years Until Retirement",
IF(D122=0,"Retirement",
""))</f>
        <v/>
      </c>
      <c r="F122" s="121" t="str">
        <f t="shared" si="20"/>
        <v/>
      </c>
      <c r="G122" s="121" t="str">
        <f t="shared" si="27"/>
        <v/>
      </c>
      <c r="H122" s="126" t="str">
        <f t="shared" si="28"/>
        <v/>
      </c>
      <c r="I122" s="127" t="str">
        <f t="shared" si="29"/>
        <v/>
      </c>
      <c r="J122" s="124" t="str">
        <f t="shared" si="24"/>
        <v/>
      </c>
      <c r="K122" s="124" t="e">
        <f t="shared" si="25"/>
        <v>#N/A</v>
      </c>
      <c r="L122" s="125" t="e">
        <f t="shared" si="30"/>
        <v>#N/A</v>
      </c>
      <c r="M122" s="124" t="e">
        <f t="shared" si="31"/>
        <v>#N/A</v>
      </c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</row>
    <row r="123" spans="1:42" ht="18.75">
      <c r="A123" s="136"/>
      <c r="B123" s="135"/>
      <c r="D123" s="120" t="str">
        <f t="shared" si="26"/>
        <v/>
      </c>
      <c r="E123" s="121" t="str">
        <f>IF(D123=('Financial Freedom Calculator'!$E$12*-1),"Years Until Retirement",
IF(D123=0,"Retirement",
""))</f>
        <v/>
      </c>
      <c r="F123" s="121" t="str">
        <f t="shared" si="20"/>
        <v/>
      </c>
      <c r="G123" s="121" t="str">
        <f t="shared" si="27"/>
        <v/>
      </c>
      <c r="H123" s="126" t="str">
        <f t="shared" si="28"/>
        <v/>
      </c>
      <c r="I123" s="127" t="str">
        <f t="shared" si="29"/>
        <v/>
      </c>
      <c r="J123" s="124" t="str">
        <f t="shared" si="24"/>
        <v/>
      </c>
      <c r="K123" s="124" t="e">
        <f t="shared" si="25"/>
        <v>#N/A</v>
      </c>
      <c r="L123" s="125" t="e">
        <f t="shared" si="30"/>
        <v>#N/A</v>
      </c>
      <c r="M123" s="124" t="e">
        <f t="shared" si="31"/>
        <v>#N/A</v>
      </c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</row>
    <row r="124" spans="1:42" ht="18.75">
      <c r="A124" s="136"/>
      <c r="B124" s="135"/>
      <c r="D124" s="120" t="str">
        <f t="shared" si="26"/>
        <v/>
      </c>
      <c r="E124" s="121" t="str">
        <f>IF(D124=('Financial Freedom Calculator'!$E$12*-1),"Years Until Retirement",
IF(D124=0,"Retirement",
""))</f>
        <v/>
      </c>
      <c r="F124" s="121" t="str">
        <f t="shared" si="20"/>
        <v/>
      </c>
      <c r="G124" s="121" t="str">
        <f t="shared" si="27"/>
        <v/>
      </c>
      <c r="H124" s="126" t="str">
        <f t="shared" si="28"/>
        <v/>
      </c>
      <c r="I124" s="127" t="str">
        <f t="shared" si="29"/>
        <v/>
      </c>
      <c r="J124" s="124" t="str">
        <f t="shared" si="24"/>
        <v/>
      </c>
      <c r="K124" s="124" t="e">
        <f t="shared" si="25"/>
        <v>#N/A</v>
      </c>
      <c r="L124" s="125" t="e">
        <f t="shared" si="30"/>
        <v>#N/A</v>
      </c>
      <c r="M124" s="124" t="e">
        <f t="shared" si="31"/>
        <v>#N/A</v>
      </c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</row>
    <row r="125" spans="1:42" ht="18.75">
      <c r="A125" s="136"/>
      <c r="B125" s="135"/>
      <c r="D125" s="120" t="str">
        <f t="shared" si="26"/>
        <v/>
      </c>
      <c r="E125" s="121" t="str">
        <f>IF(D125=('Financial Freedom Calculator'!$E$12*-1),"Years Until Retirement",
IF(D125=0,"Retirement",
""))</f>
        <v/>
      </c>
      <c r="F125" s="121" t="str">
        <f t="shared" si="20"/>
        <v/>
      </c>
      <c r="G125" s="121" t="str">
        <f t="shared" si="27"/>
        <v/>
      </c>
      <c r="H125" s="126" t="str">
        <f t="shared" si="28"/>
        <v/>
      </c>
      <c r="I125" s="127" t="str">
        <f t="shared" si="29"/>
        <v/>
      </c>
      <c r="J125" s="124" t="str">
        <f t="shared" si="24"/>
        <v/>
      </c>
      <c r="K125" s="124" t="e">
        <f t="shared" si="25"/>
        <v>#N/A</v>
      </c>
      <c r="L125" s="125" t="e">
        <f t="shared" si="30"/>
        <v>#N/A</v>
      </c>
      <c r="M125" s="124" t="e">
        <f t="shared" si="31"/>
        <v>#N/A</v>
      </c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</row>
    <row r="126" spans="1:42" ht="18.75">
      <c r="A126" s="136"/>
      <c r="B126" s="135"/>
      <c r="D126" s="120" t="str">
        <f t="shared" si="26"/>
        <v/>
      </c>
      <c r="E126" s="121" t="str">
        <f>IF(D126=('Financial Freedom Calculator'!$E$12*-1),"Years Until Retirement",
IF(D126=0,"Retirement",
""))</f>
        <v/>
      </c>
      <c r="F126" s="121" t="str">
        <f t="shared" si="20"/>
        <v/>
      </c>
      <c r="G126" s="121" t="str">
        <f t="shared" si="27"/>
        <v/>
      </c>
      <c r="H126" s="126" t="str">
        <f t="shared" si="28"/>
        <v/>
      </c>
      <c r="I126" s="127" t="str">
        <f t="shared" si="29"/>
        <v/>
      </c>
      <c r="J126" s="124" t="str">
        <f t="shared" si="24"/>
        <v/>
      </c>
      <c r="K126" s="124" t="e">
        <f t="shared" si="25"/>
        <v>#N/A</v>
      </c>
      <c r="L126" s="125" t="e">
        <f t="shared" si="30"/>
        <v>#N/A</v>
      </c>
      <c r="M126" s="124" t="e">
        <f t="shared" si="31"/>
        <v>#N/A</v>
      </c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</row>
    <row r="127" spans="1:42" ht="18.75">
      <c r="A127" s="136"/>
      <c r="B127" s="135"/>
      <c r="D127" s="120" t="str">
        <f t="shared" si="26"/>
        <v/>
      </c>
      <c r="E127" s="121" t="str">
        <f>IF(D127=('Financial Freedom Calculator'!$E$12*-1),"Years Until Retirement",
IF(D127=0,"Retirement",
""))</f>
        <v/>
      </c>
      <c r="F127" s="121" t="str">
        <f t="shared" si="20"/>
        <v/>
      </c>
      <c r="G127" s="121" t="str">
        <f t="shared" si="27"/>
        <v/>
      </c>
      <c r="H127" s="126" t="str">
        <f t="shared" si="28"/>
        <v/>
      </c>
      <c r="I127" s="127" t="str">
        <f t="shared" si="29"/>
        <v/>
      </c>
      <c r="J127" s="124" t="str">
        <f t="shared" si="24"/>
        <v/>
      </c>
      <c r="K127" s="124" t="e">
        <f t="shared" si="25"/>
        <v>#N/A</v>
      </c>
      <c r="L127" s="125" t="e">
        <f t="shared" si="30"/>
        <v>#N/A</v>
      </c>
      <c r="M127" s="124" t="e">
        <f t="shared" si="31"/>
        <v>#N/A</v>
      </c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</row>
    <row r="128" spans="1:42" ht="18.75">
      <c r="A128" s="136"/>
      <c r="B128" s="135"/>
      <c r="D128" s="120" t="str">
        <f t="shared" ref="D128:D131" si="32">IFERROR(IF(D127+1&lt;=life_span,D127+1,""),"")</f>
        <v/>
      </c>
      <c r="E128" s="121" t="str">
        <f>IF(D128=('Financial Freedom Calculator'!$E$12*-1),"Years Until Retirement",
IF(D128=0,"Retirement",
""))</f>
        <v/>
      </c>
      <c r="F128" s="121" t="str">
        <f t="shared" si="20"/>
        <v/>
      </c>
      <c r="G128" s="121" t="str">
        <f>IF(OR(D128=ROUNDUP($D$5*0.75,0),D128=ROUNDUP($D$5*0.5,0),D128=ROUNDUP($D$5*0.25,0),
D128=0,D128=life_span,D128=ROUNDUP(life_span*0.75,0),D128=ROUNDUP(life_span*0.5,0),D128=ROUNDUP(life_span*0.25,0)),D128,"")</f>
        <v/>
      </c>
      <c r="H128" s="126" t="str">
        <f>IF(D128=1,future_income,
IF(D128&lt;1,"",
IF(D128&gt;life_span,"",
H127*(1+inflation_rate))))</f>
        <v/>
      </c>
      <c r="I128" s="127" t="str">
        <f t="shared" si="29"/>
        <v/>
      </c>
      <c r="J128" s="124" t="str">
        <f>IF(D128=0,'Financial Freedom Calculator'!$E$32,IF(OR(D128&lt;0,D128&gt;life_span),"",(J127-H128)*(1+return_rate)))</f>
        <v/>
      </c>
      <c r="K128" s="96" t="str">
        <f>IF(AND($D128&lt;=life_span,$D128&lt;&gt;""),($I127-IF($H128="",0,$H128))*(1+return_rate)
+IF($D128&lt;=0,deposits,0),"")</f>
        <v/>
      </c>
      <c r="L128" s="73" t="str">
        <f>IF(I128&gt;0,"",I127-H128)</f>
        <v/>
      </c>
      <c r="M128" s="96" t="str">
        <f>IF(AND(I128&lt;0,I127&gt;0),"It looks like you will fall short by "&amp;TEXT(MIN(I:I)*-1,"$##,#00.00"),"")</f>
        <v/>
      </c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</row>
    <row r="129" spans="1:42" ht="18.75">
      <c r="A129" s="136"/>
      <c r="B129" s="135"/>
      <c r="D129" s="120" t="str">
        <f t="shared" si="32"/>
        <v/>
      </c>
      <c r="E129" s="121" t="str">
        <f>IF(D129=('Financial Freedom Calculator'!$E$12*-1),"Years Until Retirement",
IF(D129=0,"Retirement",
""))</f>
        <v/>
      </c>
      <c r="F129" s="121" t="str">
        <f t="shared" si="20"/>
        <v/>
      </c>
      <c r="G129" s="121" t="str">
        <f>IF(OR(D129=ROUNDUP($D$5*0.75,0),D129=ROUNDUP($D$5*0.5,0),D129=ROUNDUP($D$5*0.25,0),
D129=0,D129=life_span,D129=ROUNDUP(life_span*0.75,0),D129=ROUNDUP(life_span*0.5,0),D129=ROUNDUP(life_span*0.25,0)),D129,"")</f>
        <v/>
      </c>
      <c r="H129" s="126" t="str">
        <f>IF(D129=1,future_income,
IF(D129&lt;1,"",
IF(D129&gt;life_span,"",
H128*(1+inflation_rate))))</f>
        <v/>
      </c>
      <c r="I129" s="127" t="str">
        <f t="shared" si="29"/>
        <v/>
      </c>
      <c r="J129" s="124" t="str">
        <f>IF(D129=0,'Financial Freedom Calculator'!$E$32,IF(OR(D129&lt;0,D129&gt;life_span),"",(J128-H129)*(1+return_rate)))</f>
        <v/>
      </c>
      <c r="K129" s="96" t="str">
        <f>IF(AND($D129&lt;=life_span,$D129&lt;&gt;""),($I128-IF($H129="",0,$H129))*(1+return_rate)
+IF($D129&lt;=0,deposits,0),"")</f>
        <v/>
      </c>
      <c r="L129" s="73" t="str">
        <f>IF(I129&gt;0,"",I128-H129)</f>
        <v/>
      </c>
      <c r="M129" s="96" t="str">
        <f>IF(AND(I129&lt;0,I128&gt;0),"It looks like you will fall short by "&amp;TEXT(MIN(I:I)*-1,"$##,#00.00"),"")</f>
        <v/>
      </c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</row>
    <row r="130" spans="1:42" ht="18.75">
      <c r="A130" s="136"/>
      <c r="B130" s="135"/>
      <c r="D130" s="120" t="str">
        <f t="shared" si="32"/>
        <v/>
      </c>
      <c r="E130" s="121"/>
      <c r="F130" s="121" t="str">
        <f t="shared" si="20"/>
        <v/>
      </c>
      <c r="G130" s="121" t="str">
        <f>IF(OR(D130=ROUNDUP($D$5*0.75,0),D130=ROUNDUP($D$5*0.5,0),D130=ROUNDUP($D$5*0.25,0),
D130=0,D130=life_span,D130=ROUNDUP(life_span*0.75,0),D130=ROUNDUP(life_span*0.5,0),D130=ROUNDUP(life_span*0.25,0)),D130,"")</f>
        <v/>
      </c>
      <c r="H130" s="126" t="str">
        <f>IF(D130=1,future_income,
IF(D130&lt;1,"",
IF(D130&gt;life_span,"",
H129*(1+inflation_rate))))</f>
        <v/>
      </c>
      <c r="I130" s="127" t="str">
        <f t="shared" si="29"/>
        <v/>
      </c>
      <c r="J130" s="124" t="str">
        <f>IF(D130=0,'Financial Freedom Calculator'!$E$32,IF(OR(D130&lt;0,D130&gt;life_span),"",(J129-H130)*(1+return_rate)))</f>
        <v/>
      </c>
      <c r="L130" s="73" t="str">
        <f>IF(I130&gt;0,"",I129-H130)</f>
        <v/>
      </c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</row>
    <row r="131" spans="1:42">
      <c r="A131" s="136"/>
      <c r="B131" s="135"/>
      <c r="D131" s="74" t="str">
        <f t="shared" si="32"/>
        <v/>
      </c>
      <c r="F131" s="145" t="str">
        <f t="shared" si="20"/>
        <v/>
      </c>
      <c r="H131" s="73" t="str">
        <f>IF(D131=1,future_income,
IF(D131&lt;1,"",
IF(D131&gt;life_span,"",
H130*(1+inflation_rate))))</f>
        <v/>
      </c>
      <c r="I131" s="127" t="str">
        <f t="shared" si="29"/>
        <v/>
      </c>
      <c r="J131" s="73"/>
      <c r="L131" s="7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</row>
    <row r="132" spans="1:42">
      <c r="A132" s="136"/>
      <c r="B132" s="135"/>
      <c r="F132" s="145" t="str">
        <f t="shared" si="20"/>
        <v/>
      </c>
      <c r="I132" s="128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</row>
    <row r="133" spans="1:42">
      <c r="A133" s="136"/>
      <c r="B133" s="135"/>
      <c r="F133" s="145" t="str">
        <f t="shared" si="20"/>
        <v/>
      </c>
      <c r="I133" s="128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</row>
    <row r="134" spans="1:42">
      <c r="A134" s="136"/>
      <c r="B134" s="135"/>
      <c r="F134" s="145" t="str">
        <f t="shared" ref="F134:F194" si="33">IF(ROW(F134)-4=50,"Retirement","")</f>
        <v/>
      </c>
      <c r="I134" s="128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</row>
    <row r="135" spans="1:42">
      <c r="A135" s="136"/>
      <c r="B135" s="135"/>
      <c r="F135" s="145" t="str">
        <f t="shared" si="33"/>
        <v/>
      </c>
      <c r="I135" s="128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</row>
    <row r="136" spans="1:42">
      <c r="A136" s="136"/>
      <c r="B136" s="135"/>
      <c r="F136" s="145" t="str">
        <f t="shared" si="33"/>
        <v/>
      </c>
      <c r="I136" s="128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</row>
    <row r="137" spans="1:42">
      <c r="A137" s="136"/>
      <c r="B137" s="135"/>
      <c r="F137" s="145" t="str">
        <f t="shared" si="33"/>
        <v/>
      </c>
      <c r="I137" s="128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</row>
    <row r="138" spans="1:42">
      <c r="A138" s="136"/>
      <c r="B138" s="135"/>
      <c r="F138" s="145" t="str">
        <f t="shared" si="33"/>
        <v/>
      </c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</row>
    <row r="139" spans="1:42">
      <c r="A139" s="136"/>
      <c r="B139" s="135"/>
      <c r="F139" s="145" t="str">
        <f t="shared" si="33"/>
        <v/>
      </c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</row>
    <row r="140" spans="1:42">
      <c r="A140" s="136"/>
      <c r="B140" s="135"/>
      <c r="F140" s="145" t="str">
        <f t="shared" si="33"/>
        <v/>
      </c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</row>
    <row r="141" spans="1:42">
      <c r="A141" s="136"/>
      <c r="B141" s="135"/>
      <c r="F141" s="145" t="str">
        <f t="shared" si="33"/>
        <v/>
      </c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</row>
    <row r="142" spans="1:42">
      <c r="A142" s="136"/>
      <c r="B142" s="135"/>
      <c r="F142" s="145" t="str">
        <f t="shared" si="33"/>
        <v/>
      </c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</row>
    <row r="143" spans="1:42">
      <c r="A143" s="136"/>
      <c r="B143" s="135"/>
      <c r="F143" s="145" t="str">
        <f t="shared" si="33"/>
        <v/>
      </c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</row>
    <row r="144" spans="1:42">
      <c r="A144" s="136"/>
      <c r="B144" s="135"/>
      <c r="F144" s="145" t="str">
        <f t="shared" si="33"/>
        <v/>
      </c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</row>
    <row r="145" spans="1:42">
      <c r="A145" s="136"/>
      <c r="B145" s="135"/>
      <c r="F145" s="145" t="str">
        <f t="shared" si="33"/>
        <v/>
      </c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</row>
    <row r="146" spans="1:42">
      <c r="A146" s="136"/>
      <c r="B146" s="135"/>
      <c r="F146" s="145" t="str">
        <f t="shared" si="33"/>
        <v/>
      </c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</row>
    <row r="147" spans="1:42">
      <c r="A147" s="136"/>
      <c r="B147" s="135"/>
      <c r="F147" s="145" t="str">
        <f t="shared" si="33"/>
        <v/>
      </c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</row>
    <row r="148" spans="1:42">
      <c r="A148" s="136"/>
      <c r="B148" s="135"/>
      <c r="F148" s="145" t="str">
        <f t="shared" si="33"/>
        <v/>
      </c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</row>
    <row r="149" spans="1:42">
      <c r="A149" s="136"/>
      <c r="B149" s="135"/>
      <c r="F149" s="145" t="str">
        <f t="shared" si="33"/>
        <v/>
      </c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</row>
    <row r="150" spans="1:42">
      <c r="A150" s="136"/>
      <c r="B150" s="135"/>
      <c r="F150" s="145" t="str">
        <f t="shared" si="33"/>
        <v/>
      </c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</row>
    <row r="151" spans="1:42">
      <c r="A151" s="136"/>
      <c r="B151" s="135"/>
      <c r="F151" s="145" t="str">
        <f t="shared" si="33"/>
        <v/>
      </c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</row>
    <row r="152" spans="1:42">
      <c r="A152" s="136"/>
      <c r="B152" s="135"/>
      <c r="F152" s="145" t="str">
        <f t="shared" si="33"/>
        <v/>
      </c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</row>
    <row r="153" spans="1:42">
      <c r="A153" s="136"/>
      <c r="B153" s="135"/>
      <c r="F153" s="145" t="str">
        <f t="shared" si="33"/>
        <v/>
      </c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</row>
    <row r="154" spans="1:42">
      <c r="A154" s="136"/>
      <c r="B154" s="135"/>
      <c r="F154" s="145" t="str">
        <f t="shared" si="33"/>
        <v/>
      </c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</row>
    <row r="155" spans="1:42">
      <c r="A155" s="136"/>
      <c r="B155" s="135"/>
      <c r="F155" s="145" t="str">
        <f t="shared" si="33"/>
        <v/>
      </c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</row>
    <row r="156" spans="1:42">
      <c r="A156" s="136"/>
      <c r="B156" s="135"/>
      <c r="F156" s="145" t="str">
        <f t="shared" si="33"/>
        <v/>
      </c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</row>
    <row r="157" spans="1:42">
      <c r="A157" s="136"/>
      <c r="B157" s="135"/>
      <c r="F157" s="145" t="str">
        <f t="shared" si="33"/>
        <v/>
      </c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  <c r="AO157" s="23"/>
      <c r="AP157" s="23"/>
    </row>
    <row r="158" spans="1:42">
      <c r="A158" s="136"/>
      <c r="B158" s="135"/>
      <c r="F158" s="145" t="str">
        <f t="shared" si="33"/>
        <v/>
      </c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</row>
    <row r="159" spans="1:42">
      <c r="A159" s="136"/>
      <c r="B159" s="135"/>
      <c r="F159" s="145" t="str">
        <f t="shared" si="33"/>
        <v/>
      </c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</row>
    <row r="160" spans="1:42">
      <c r="A160" s="136"/>
      <c r="B160" s="135"/>
      <c r="F160" s="145" t="str">
        <f t="shared" si="33"/>
        <v/>
      </c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  <c r="AO160" s="23"/>
      <c r="AP160" s="23"/>
    </row>
    <row r="161" spans="1:42">
      <c r="A161" s="136"/>
      <c r="B161" s="135"/>
      <c r="F161" s="145" t="str">
        <f t="shared" si="33"/>
        <v/>
      </c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</row>
    <row r="162" spans="1:42">
      <c r="A162" s="136"/>
      <c r="B162" s="135"/>
      <c r="F162" s="145" t="str">
        <f t="shared" si="33"/>
        <v/>
      </c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23"/>
      <c r="AN162" s="23"/>
      <c r="AO162" s="23"/>
      <c r="AP162" s="23"/>
    </row>
    <row r="163" spans="1:42">
      <c r="A163" s="136"/>
      <c r="B163" s="135"/>
      <c r="F163" s="145" t="str">
        <f t="shared" si="33"/>
        <v/>
      </c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</row>
    <row r="164" spans="1:42">
      <c r="A164" s="136"/>
      <c r="B164" s="135"/>
      <c r="F164" s="145" t="str">
        <f t="shared" si="33"/>
        <v/>
      </c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</row>
    <row r="165" spans="1:42">
      <c r="A165" s="136"/>
      <c r="B165" s="135"/>
      <c r="F165" s="145" t="str">
        <f t="shared" si="33"/>
        <v/>
      </c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  <c r="AP165" s="23"/>
    </row>
    <row r="166" spans="1:42">
      <c r="A166" s="136"/>
      <c r="B166" s="135"/>
      <c r="F166" s="145" t="str">
        <f t="shared" si="33"/>
        <v/>
      </c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  <c r="AN166" s="23"/>
      <c r="AO166" s="23"/>
      <c r="AP166" s="23"/>
    </row>
    <row r="167" spans="1:42">
      <c r="A167" s="136"/>
      <c r="B167" s="135"/>
      <c r="F167" s="145" t="str">
        <f t="shared" si="33"/>
        <v/>
      </c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</row>
    <row r="168" spans="1:42">
      <c r="A168" s="136"/>
      <c r="B168" s="135"/>
      <c r="F168" s="145" t="str">
        <f t="shared" si="33"/>
        <v/>
      </c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  <c r="AO168" s="23"/>
      <c r="AP168" s="23"/>
    </row>
    <row r="169" spans="1:42">
      <c r="A169" s="136"/>
      <c r="B169" s="135"/>
      <c r="F169" s="145" t="str">
        <f t="shared" si="33"/>
        <v/>
      </c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</row>
    <row r="170" spans="1:42">
      <c r="A170" s="136"/>
      <c r="B170" s="135"/>
      <c r="F170" s="145" t="str">
        <f t="shared" si="33"/>
        <v/>
      </c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</row>
    <row r="171" spans="1:42">
      <c r="A171" s="136"/>
      <c r="B171" s="135"/>
      <c r="F171" s="145" t="str">
        <f t="shared" si="33"/>
        <v/>
      </c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</row>
    <row r="172" spans="1:42">
      <c r="A172" s="136"/>
      <c r="B172" s="135"/>
      <c r="F172" s="145" t="str">
        <f t="shared" si="33"/>
        <v/>
      </c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</row>
    <row r="173" spans="1:42">
      <c r="A173" s="136"/>
      <c r="B173" s="135"/>
      <c r="F173" s="145" t="str">
        <f t="shared" si="33"/>
        <v/>
      </c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</row>
    <row r="174" spans="1:42">
      <c r="A174" s="136"/>
      <c r="B174" s="135"/>
      <c r="F174" s="145" t="str">
        <f t="shared" si="33"/>
        <v/>
      </c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</row>
    <row r="175" spans="1:42">
      <c r="A175" s="136"/>
      <c r="B175" s="135"/>
      <c r="F175" s="145" t="str">
        <f t="shared" si="33"/>
        <v/>
      </c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</row>
    <row r="176" spans="1:42">
      <c r="A176" s="136"/>
      <c r="B176" s="135"/>
      <c r="F176" s="145" t="str">
        <f t="shared" si="33"/>
        <v/>
      </c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  <c r="AL176" s="23"/>
      <c r="AM176" s="23"/>
      <c r="AN176" s="23"/>
      <c r="AO176" s="23"/>
      <c r="AP176" s="23"/>
    </row>
    <row r="177" spans="1:42">
      <c r="A177" s="136"/>
      <c r="B177" s="135"/>
      <c r="F177" s="145" t="str">
        <f t="shared" si="33"/>
        <v/>
      </c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  <c r="AL177" s="23"/>
      <c r="AM177" s="23"/>
      <c r="AN177" s="23"/>
      <c r="AO177" s="23"/>
      <c r="AP177" s="23"/>
    </row>
    <row r="178" spans="1:42">
      <c r="A178" s="136"/>
      <c r="B178" s="135"/>
      <c r="F178" s="145" t="str">
        <f t="shared" si="33"/>
        <v/>
      </c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  <c r="AL178" s="23"/>
      <c r="AM178" s="23"/>
      <c r="AN178" s="23"/>
      <c r="AO178" s="23"/>
      <c r="AP178" s="23"/>
    </row>
    <row r="179" spans="1:42">
      <c r="A179" s="136"/>
      <c r="B179" s="135"/>
      <c r="F179" s="145" t="str">
        <f t="shared" si="33"/>
        <v/>
      </c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/>
      <c r="AP179" s="23"/>
    </row>
    <row r="180" spans="1:42">
      <c r="A180" s="136"/>
      <c r="B180" s="135"/>
      <c r="F180" s="145" t="str">
        <f t="shared" si="33"/>
        <v/>
      </c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</row>
    <row r="181" spans="1:42">
      <c r="A181" s="136"/>
      <c r="B181" s="135"/>
      <c r="F181" s="145" t="str">
        <f t="shared" si="33"/>
        <v/>
      </c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  <c r="AO181" s="23"/>
      <c r="AP181" s="23"/>
    </row>
    <row r="182" spans="1:42">
      <c r="A182" s="136"/>
      <c r="B182" s="135"/>
      <c r="F182" s="145" t="str">
        <f t="shared" si="33"/>
        <v/>
      </c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</row>
    <row r="183" spans="1:42">
      <c r="A183" s="136"/>
      <c r="B183" s="135"/>
      <c r="F183" s="145" t="str">
        <f t="shared" si="33"/>
        <v/>
      </c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  <c r="AP183" s="23"/>
    </row>
    <row r="184" spans="1:42">
      <c r="A184" s="136"/>
      <c r="B184" s="135"/>
      <c r="F184" s="145" t="str">
        <f t="shared" si="33"/>
        <v/>
      </c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23"/>
      <c r="AO184" s="23"/>
      <c r="AP184" s="23"/>
    </row>
    <row r="185" spans="1:42">
      <c r="A185" s="136"/>
      <c r="B185" s="135"/>
      <c r="F185" s="145" t="str">
        <f t="shared" si="33"/>
        <v/>
      </c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23"/>
      <c r="AM185" s="23"/>
      <c r="AN185" s="23"/>
      <c r="AO185" s="23"/>
      <c r="AP185" s="23"/>
    </row>
    <row r="186" spans="1:42">
      <c r="A186" s="136"/>
      <c r="B186" s="135"/>
      <c r="F186" s="145" t="str">
        <f t="shared" si="33"/>
        <v/>
      </c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23"/>
      <c r="AO186" s="23"/>
      <c r="AP186" s="23"/>
    </row>
    <row r="187" spans="1:42">
      <c r="A187" s="136"/>
      <c r="B187" s="135"/>
      <c r="F187" s="145" t="str">
        <f t="shared" si="33"/>
        <v/>
      </c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</row>
    <row r="188" spans="1:42">
      <c r="A188" s="136"/>
      <c r="B188" s="135"/>
      <c r="F188" s="145" t="str">
        <f t="shared" si="33"/>
        <v/>
      </c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</row>
    <row r="189" spans="1:42">
      <c r="A189" s="136"/>
      <c r="B189" s="135"/>
      <c r="F189" s="145" t="str">
        <f t="shared" si="33"/>
        <v/>
      </c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</row>
    <row r="190" spans="1:42">
      <c r="A190" s="136"/>
      <c r="B190" s="135"/>
      <c r="F190" s="145" t="str">
        <f t="shared" si="33"/>
        <v/>
      </c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</row>
    <row r="191" spans="1:42">
      <c r="A191" s="136"/>
      <c r="B191" s="135"/>
      <c r="F191" s="145" t="str">
        <f t="shared" si="33"/>
        <v/>
      </c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</row>
    <row r="192" spans="1:42">
      <c r="A192" s="136"/>
      <c r="B192" s="135"/>
      <c r="F192" s="145" t="str">
        <f t="shared" si="33"/>
        <v/>
      </c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</row>
    <row r="193" spans="1:42">
      <c r="A193" s="136"/>
      <c r="B193" s="135"/>
      <c r="F193" s="145" t="str">
        <f t="shared" si="33"/>
        <v/>
      </c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</row>
    <row r="194" spans="1:42">
      <c r="A194" s="136"/>
      <c r="B194" s="135"/>
      <c r="F194" s="145" t="str">
        <f t="shared" si="33"/>
        <v/>
      </c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</row>
    <row r="195" spans="1:42">
      <c r="A195" s="136"/>
      <c r="B195" s="135"/>
      <c r="F195" s="1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</row>
    <row r="196" spans="1:42">
      <c r="A196" s="136"/>
      <c r="B196" s="135"/>
      <c r="F196" s="1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</row>
    <row r="197" spans="1:42">
      <c r="A197" s="136"/>
      <c r="B197" s="135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23"/>
      <c r="AO197" s="23"/>
      <c r="AP197" s="23"/>
    </row>
    <row r="198" spans="1:42">
      <c r="A198" s="136"/>
      <c r="B198" s="135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  <c r="AO198" s="23"/>
      <c r="AP198" s="23"/>
    </row>
    <row r="199" spans="1:42">
      <c r="A199" s="136"/>
      <c r="B199" s="135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  <c r="AO199" s="23"/>
      <c r="AP199" s="23"/>
    </row>
    <row r="200" spans="1:42">
      <c r="A200" s="136"/>
      <c r="B200" s="135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  <c r="AP200" s="23"/>
    </row>
    <row r="201" spans="1:42">
      <c r="A201" s="136"/>
      <c r="B201" s="135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</row>
    <row r="202" spans="1:42">
      <c r="A202" s="136"/>
      <c r="B202" s="135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</row>
    <row r="203" spans="1:42">
      <c r="A203" s="136"/>
      <c r="B203" s="135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</row>
    <row r="204" spans="1:42">
      <c r="A204" s="136"/>
      <c r="B204" s="135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23"/>
      <c r="AN204" s="23"/>
      <c r="AO204" s="23"/>
      <c r="AP204" s="23"/>
    </row>
    <row r="205" spans="1:42">
      <c r="A205" s="136"/>
      <c r="B205" s="135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3"/>
    </row>
    <row r="206" spans="1:42">
      <c r="A206" s="136"/>
      <c r="B206" s="135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</row>
    <row r="207" spans="1:42">
      <c r="A207" s="136"/>
      <c r="B207" s="135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  <c r="AL207" s="23"/>
      <c r="AM207" s="23"/>
      <c r="AN207" s="23"/>
      <c r="AO207" s="23"/>
      <c r="AP207" s="23"/>
    </row>
    <row r="208" spans="1:42">
      <c r="A208" s="136"/>
      <c r="B208" s="135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  <c r="AL208" s="23"/>
      <c r="AM208" s="23"/>
      <c r="AN208" s="23"/>
      <c r="AO208" s="23"/>
      <c r="AP208" s="23"/>
    </row>
    <row r="209" spans="1:42">
      <c r="A209" s="136"/>
      <c r="B209" s="135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23"/>
      <c r="AN209" s="23"/>
      <c r="AO209" s="23"/>
      <c r="AP209" s="23"/>
    </row>
    <row r="210" spans="1:42">
      <c r="A210" s="136"/>
      <c r="B210" s="135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  <c r="AO210" s="23"/>
      <c r="AP210" s="23"/>
    </row>
    <row r="211" spans="1:42">
      <c r="A211" s="136"/>
      <c r="B211" s="135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  <c r="AL211" s="23"/>
      <c r="AM211" s="23"/>
      <c r="AN211" s="23"/>
      <c r="AO211" s="23"/>
      <c r="AP211" s="23"/>
    </row>
    <row r="212" spans="1:42">
      <c r="A212" s="136"/>
      <c r="B212" s="135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  <c r="AN212" s="23"/>
      <c r="AO212" s="23"/>
      <c r="AP212" s="23"/>
    </row>
    <row r="213" spans="1:42">
      <c r="A213" s="136"/>
      <c r="B213" s="135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 s="23"/>
      <c r="AL213" s="23"/>
      <c r="AM213" s="23"/>
      <c r="AN213" s="23"/>
      <c r="AO213" s="23"/>
      <c r="AP213" s="23"/>
    </row>
    <row r="214" spans="1:42">
      <c r="A214" s="136"/>
      <c r="B214" s="135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 s="23"/>
      <c r="AL214" s="23"/>
      <c r="AM214" s="23"/>
      <c r="AN214" s="23"/>
      <c r="AO214" s="23"/>
      <c r="AP214" s="23"/>
    </row>
    <row r="215" spans="1:42">
      <c r="A215" s="136"/>
      <c r="B215" s="135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</row>
    <row r="216" spans="1:42">
      <c r="A216" s="136"/>
      <c r="B216" s="135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23"/>
      <c r="AN216" s="23"/>
      <c r="AO216" s="23"/>
      <c r="AP216" s="23"/>
    </row>
    <row r="217" spans="1:42">
      <c r="A217" s="136"/>
      <c r="B217" s="135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  <c r="AM217" s="23"/>
      <c r="AN217" s="23"/>
      <c r="AO217" s="23"/>
      <c r="AP217" s="23"/>
    </row>
    <row r="218" spans="1:42">
      <c r="A218" s="136"/>
      <c r="B218" s="135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</row>
    <row r="219" spans="1:42">
      <c r="A219" s="136"/>
      <c r="B219" s="135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 s="23"/>
      <c r="AL219" s="23"/>
      <c r="AM219" s="23"/>
      <c r="AN219" s="23"/>
      <c r="AO219" s="23"/>
      <c r="AP219" s="23"/>
    </row>
    <row r="220" spans="1:42">
      <c r="A220" s="136"/>
      <c r="B220" s="135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23"/>
      <c r="AL220" s="23"/>
      <c r="AM220" s="23"/>
      <c r="AN220" s="23"/>
      <c r="AO220" s="23"/>
      <c r="AP220" s="23"/>
    </row>
    <row r="221" spans="1:42">
      <c r="A221" s="136"/>
      <c r="B221" s="135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</row>
    <row r="222" spans="1:42">
      <c r="A222" s="136"/>
      <c r="B222" s="135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 s="23"/>
      <c r="AL222" s="23"/>
      <c r="AM222" s="23"/>
      <c r="AN222" s="23"/>
      <c r="AO222" s="23"/>
      <c r="AP222" s="23"/>
    </row>
    <row r="223" spans="1:42">
      <c r="A223" s="136"/>
      <c r="B223" s="135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K223" s="23"/>
      <c r="AL223" s="23"/>
      <c r="AM223" s="23"/>
      <c r="AN223" s="23"/>
      <c r="AO223" s="23"/>
      <c r="AP223" s="23"/>
    </row>
    <row r="224" spans="1:42">
      <c r="A224" s="136"/>
      <c r="B224" s="135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  <c r="AO224" s="23"/>
      <c r="AP224" s="23"/>
    </row>
    <row r="225" spans="1:42">
      <c r="A225" s="136"/>
      <c r="B225" s="135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  <c r="AK225" s="23"/>
      <c r="AL225" s="23"/>
      <c r="AM225" s="23"/>
      <c r="AN225" s="23"/>
      <c r="AO225" s="23"/>
      <c r="AP225" s="23"/>
    </row>
    <row r="226" spans="1:42">
      <c r="A226" s="136"/>
      <c r="B226" s="135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  <c r="AL226" s="23"/>
      <c r="AM226" s="23"/>
      <c r="AN226" s="23"/>
      <c r="AO226" s="23"/>
      <c r="AP226" s="23"/>
    </row>
    <row r="227" spans="1:42">
      <c r="A227" s="136"/>
      <c r="B227" s="135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  <c r="AK227" s="23"/>
      <c r="AL227" s="23"/>
      <c r="AM227" s="23"/>
      <c r="AN227" s="23"/>
      <c r="AO227" s="23"/>
      <c r="AP227" s="23"/>
    </row>
    <row r="228" spans="1:42">
      <c r="A228" s="136"/>
      <c r="B228" s="135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  <c r="AK228" s="23"/>
      <c r="AL228" s="23"/>
      <c r="AM228" s="23"/>
      <c r="AN228" s="23"/>
      <c r="AO228" s="23"/>
      <c r="AP228" s="23"/>
    </row>
    <row r="229" spans="1:42">
      <c r="A229" s="136"/>
      <c r="B229" s="135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  <c r="AK229" s="23"/>
      <c r="AL229" s="23"/>
      <c r="AM229" s="23"/>
      <c r="AN229" s="23"/>
      <c r="AO229" s="23"/>
      <c r="AP229" s="23"/>
    </row>
    <row r="230" spans="1:42">
      <c r="A230" s="136"/>
      <c r="B230" s="135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  <c r="AL230" s="23"/>
      <c r="AM230" s="23"/>
      <c r="AN230" s="23"/>
      <c r="AO230" s="23"/>
      <c r="AP230" s="23"/>
    </row>
    <row r="231" spans="1:42">
      <c r="A231" s="136"/>
      <c r="B231" s="135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  <c r="AN231" s="23"/>
      <c r="AO231" s="23"/>
      <c r="AP231" s="23"/>
    </row>
    <row r="232" spans="1:42">
      <c r="A232" s="136"/>
      <c r="B232" s="135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23"/>
      <c r="AN232" s="23"/>
      <c r="AO232" s="23"/>
      <c r="AP232" s="23"/>
    </row>
    <row r="233" spans="1:42">
      <c r="A233" s="136"/>
      <c r="B233" s="135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  <c r="AM233" s="23"/>
      <c r="AN233" s="23"/>
      <c r="AO233" s="23"/>
      <c r="AP233" s="23"/>
    </row>
    <row r="234" spans="1:42">
      <c r="A234" s="136"/>
      <c r="B234" s="135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  <c r="AL234" s="23"/>
      <c r="AM234" s="23"/>
      <c r="AN234" s="23"/>
      <c r="AO234" s="23"/>
      <c r="AP234" s="23"/>
    </row>
    <row r="235" spans="1:42">
      <c r="A235" s="136"/>
      <c r="B235" s="135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  <c r="AL235" s="23"/>
      <c r="AM235" s="23"/>
      <c r="AN235" s="23"/>
      <c r="AO235" s="23"/>
      <c r="AP235" s="23"/>
    </row>
    <row r="236" spans="1:42">
      <c r="A236" s="136"/>
      <c r="B236" s="135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  <c r="AL236" s="23"/>
      <c r="AM236" s="23"/>
      <c r="AN236" s="23"/>
      <c r="AO236" s="23"/>
      <c r="AP236" s="23"/>
    </row>
    <row r="237" spans="1:42">
      <c r="A237" s="136"/>
      <c r="B237" s="135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  <c r="AL237" s="23"/>
      <c r="AM237" s="23"/>
      <c r="AN237" s="23"/>
      <c r="AO237" s="23"/>
      <c r="AP237" s="23"/>
    </row>
    <row r="238" spans="1:42">
      <c r="A238" s="136"/>
      <c r="B238" s="135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  <c r="AK238" s="23"/>
      <c r="AL238" s="23"/>
      <c r="AM238" s="23"/>
      <c r="AN238" s="23"/>
      <c r="AO238" s="23"/>
      <c r="AP238" s="23"/>
    </row>
    <row r="239" spans="1:42">
      <c r="A239" s="136"/>
      <c r="B239" s="135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  <c r="AK239" s="23"/>
      <c r="AL239" s="23"/>
      <c r="AM239" s="23"/>
      <c r="AN239" s="23"/>
      <c r="AO239" s="23"/>
      <c r="AP239" s="23"/>
    </row>
    <row r="240" spans="1:42">
      <c r="A240" s="136"/>
      <c r="B240" s="135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  <c r="AL240" s="23"/>
      <c r="AM240" s="23"/>
      <c r="AN240" s="23"/>
      <c r="AO240" s="23"/>
      <c r="AP240" s="23"/>
    </row>
    <row r="241" spans="1:42">
      <c r="A241" s="136"/>
      <c r="B241" s="135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  <c r="AL241" s="23"/>
      <c r="AM241" s="23"/>
      <c r="AN241" s="23"/>
      <c r="AO241" s="23"/>
      <c r="AP241" s="23"/>
    </row>
    <row r="242" spans="1:42">
      <c r="A242" s="136"/>
      <c r="B242" s="135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3"/>
      <c r="AN242" s="23"/>
      <c r="AO242" s="23"/>
      <c r="AP242" s="23"/>
    </row>
    <row r="243" spans="1:42">
      <c r="A243" s="136"/>
      <c r="B243" s="135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  <c r="AK243" s="23"/>
      <c r="AL243" s="23"/>
      <c r="AM243" s="23"/>
      <c r="AN243" s="23"/>
      <c r="AO243" s="23"/>
      <c r="AP243" s="23"/>
    </row>
    <row r="244" spans="1:42">
      <c r="A244" s="136"/>
      <c r="B244" s="135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  <c r="AK244" s="23"/>
      <c r="AL244" s="23"/>
      <c r="AM244" s="23"/>
      <c r="AN244" s="23"/>
      <c r="AO244" s="23"/>
      <c r="AP244" s="23"/>
    </row>
    <row r="245" spans="1:42">
      <c r="A245" s="136"/>
      <c r="B245" s="135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  <c r="AL245" s="23"/>
      <c r="AM245" s="23"/>
      <c r="AN245" s="23"/>
      <c r="AO245" s="23"/>
      <c r="AP245" s="23"/>
    </row>
    <row r="246" spans="1:42">
      <c r="A246" s="136"/>
      <c r="B246" s="135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  <c r="AK246" s="23"/>
      <c r="AL246" s="23"/>
      <c r="AM246" s="23"/>
      <c r="AN246" s="23"/>
      <c r="AO246" s="23"/>
      <c r="AP246" s="23"/>
    </row>
    <row r="247" spans="1:42">
      <c r="A247" s="136"/>
      <c r="B247" s="135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  <c r="AL247" s="23"/>
      <c r="AM247" s="23"/>
      <c r="AN247" s="23"/>
      <c r="AO247" s="23"/>
      <c r="AP247" s="23"/>
    </row>
    <row r="248" spans="1:42">
      <c r="A248" s="136"/>
      <c r="B248" s="135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  <c r="AL248" s="23"/>
      <c r="AM248" s="23"/>
      <c r="AN248" s="23"/>
      <c r="AO248" s="23"/>
      <c r="AP248" s="23"/>
    </row>
    <row r="249" spans="1:42">
      <c r="A249" s="136"/>
      <c r="B249" s="135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  <c r="AK249" s="23"/>
      <c r="AL249" s="23"/>
      <c r="AM249" s="23"/>
      <c r="AN249" s="23"/>
      <c r="AO249" s="23"/>
      <c r="AP249" s="23"/>
    </row>
    <row r="250" spans="1:42">
      <c r="A250" s="136"/>
      <c r="B250" s="135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  <c r="AO250" s="23"/>
      <c r="AP250" s="23"/>
    </row>
    <row r="251" spans="1:42">
      <c r="A251" s="136"/>
      <c r="B251" s="135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  <c r="AO251" s="23"/>
      <c r="AP251" s="23"/>
    </row>
    <row r="252" spans="1:42">
      <c r="A252" s="136"/>
      <c r="B252" s="135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  <c r="AO252" s="23"/>
      <c r="AP252" s="23"/>
    </row>
    <row r="253" spans="1:42">
      <c r="A253" s="136"/>
      <c r="B253" s="135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  <c r="AK253" s="23"/>
      <c r="AL253" s="23"/>
      <c r="AM253" s="23"/>
      <c r="AN253" s="23"/>
      <c r="AO253" s="23"/>
      <c r="AP253" s="23"/>
    </row>
    <row r="254" spans="1:42">
      <c r="A254" s="136"/>
      <c r="B254" s="135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23"/>
      <c r="AL254" s="23"/>
      <c r="AM254" s="23"/>
      <c r="AN254" s="23"/>
      <c r="AO254" s="23"/>
      <c r="AP254" s="23"/>
    </row>
    <row r="255" spans="1:42">
      <c r="A255" s="136"/>
      <c r="B255" s="135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  <c r="AH255" s="23"/>
      <c r="AI255" s="23"/>
      <c r="AJ255" s="23"/>
      <c r="AK255" s="23"/>
      <c r="AL255" s="23"/>
      <c r="AM255" s="23"/>
      <c r="AN255" s="23"/>
      <c r="AO255" s="23"/>
      <c r="AP255" s="23"/>
    </row>
    <row r="256" spans="1:42">
      <c r="A256" s="136"/>
      <c r="B256" s="135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  <c r="AH256" s="23"/>
      <c r="AI256" s="23"/>
      <c r="AJ256" s="23"/>
      <c r="AK256" s="23"/>
      <c r="AL256" s="23"/>
      <c r="AM256" s="23"/>
      <c r="AN256" s="23"/>
      <c r="AO256" s="23"/>
      <c r="AP256" s="23"/>
    </row>
    <row r="257" spans="1:42">
      <c r="A257" s="136"/>
      <c r="B257" s="135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  <c r="AG257" s="23"/>
      <c r="AH257" s="23"/>
      <c r="AI257" s="23"/>
      <c r="AJ257" s="23"/>
      <c r="AK257" s="23"/>
      <c r="AL257" s="23"/>
      <c r="AM257" s="23"/>
      <c r="AN257" s="23"/>
      <c r="AO257" s="23"/>
      <c r="AP257" s="23"/>
    </row>
    <row r="258" spans="1:42">
      <c r="A258" s="136"/>
      <c r="B258" s="135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  <c r="AH258" s="23"/>
      <c r="AI258" s="23"/>
      <c r="AJ258" s="23"/>
      <c r="AK258" s="23"/>
      <c r="AL258" s="23"/>
      <c r="AM258" s="23"/>
      <c r="AN258" s="23"/>
      <c r="AO258" s="23"/>
      <c r="AP258" s="23"/>
    </row>
    <row r="259" spans="1:42">
      <c r="A259" s="136"/>
      <c r="B259" s="135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  <c r="AH259" s="23"/>
      <c r="AI259" s="23"/>
      <c r="AJ259" s="23"/>
      <c r="AK259" s="23"/>
      <c r="AL259" s="23"/>
      <c r="AM259" s="23"/>
      <c r="AN259" s="23"/>
      <c r="AO259" s="23"/>
      <c r="AP259" s="23"/>
    </row>
    <row r="260" spans="1:42">
      <c r="A260" s="136"/>
      <c r="B260" s="135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  <c r="AH260" s="23"/>
      <c r="AI260" s="23"/>
      <c r="AJ260" s="23"/>
      <c r="AK260" s="23"/>
      <c r="AL260" s="23"/>
      <c r="AM260" s="23"/>
      <c r="AN260" s="23"/>
      <c r="AO260" s="23"/>
      <c r="AP260" s="23"/>
    </row>
    <row r="261" spans="1:42">
      <c r="A261" s="136"/>
      <c r="B261" s="135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  <c r="AG261" s="23"/>
      <c r="AH261" s="23"/>
      <c r="AI261" s="23"/>
      <c r="AJ261" s="23"/>
      <c r="AK261" s="23"/>
      <c r="AL261" s="23"/>
      <c r="AM261" s="23"/>
      <c r="AN261" s="23"/>
      <c r="AO261" s="23"/>
      <c r="AP261" s="23"/>
    </row>
    <row r="262" spans="1:42">
      <c r="A262" s="136"/>
      <c r="B262" s="135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  <c r="AH262" s="23"/>
      <c r="AI262" s="23"/>
      <c r="AJ262" s="23"/>
      <c r="AK262" s="23"/>
      <c r="AL262" s="23"/>
      <c r="AM262" s="23"/>
      <c r="AN262" s="23"/>
      <c r="AO262" s="23"/>
      <c r="AP262" s="23"/>
    </row>
    <row r="263" spans="1:42">
      <c r="A263" s="136"/>
      <c r="B263" s="135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  <c r="AH263" s="23"/>
      <c r="AI263" s="23"/>
      <c r="AJ263" s="23"/>
      <c r="AK263" s="23"/>
      <c r="AL263" s="23"/>
      <c r="AM263" s="23"/>
      <c r="AN263" s="23"/>
      <c r="AO263" s="23"/>
      <c r="AP263" s="23"/>
    </row>
    <row r="264" spans="1:42">
      <c r="A264" s="136"/>
      <c r="B264" s="135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  <c r="AK264" s="23"/>
      <c r="AL264" s="23"/>
      <c r="AM264" s="23"/>
      <c r="AN264" s="23"/>
      <c r="AO264" s="23"/>
      <c r="AP264" s="23"/>
    </row>
    <row r="265" spans="1:42">
      <c r="A265" s="136"/>
      <c r="B265" s="135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23"/>
      <c r="AH265" s="23"/>
      <c r="AI265" s="23"/>
      <c r="AJ265" s="23"/>
      <c r="AK265" s="23"/>
      <c r="AL265" s="23"/>
      <c r="AM265" s="23"/>
      <c r="AN265" s="23"/>
      <c r="AO265" s="23"/>
      <c r="AP265" s="23"/>
    </row>
    <row r="266" spans="1:42">
      <c r="A266" s="136"/>
      <c r="B266" s="135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  <c r="AK266" s="23"/>
      <c r="AL266" s="23"/>
      <c r="AM266" s="23"/>
      <c r="AN266" s="23"/>
      <c r="AO266" s="23"/>
      <c r="AP266" s="23"/>
    </row>
    <row r="267" spans="1:42">
      <c r="A267" s="136"/>
      <c r="B267" s="135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  <c r="AG267" s="23"/>
      <c r="AH267" s="23"/>
      <c r="AI267" s="23"/>
      <c r="AJ267" s="23"/>
      <c r="AK267" s="23"/>
      <c r="AL267" s="23"/>
      <c r="AM267" s="23"/>
      <c r="AN267" s="23"/>
      <c r="AO267" s="23"/>
      <c r="AP267" s="23"/>
    </row>
    <row r="268" spans="1:42">
      <c r="A268" s="136"/>
      <c r="B268" s="135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  <c r="AK268" s="23"/>
      <c r="AL268" s="23"/>
      <c r="AM268" s="23"/>
      <c r="AN268" s="23"/>
      <c r="AO268" s="23"/>
      <c r="AP268" s="23"/>
    </row>
    <row r="269" spans="1:42">
      <c r="A269" s="136"/>
      <c r="B269" s="135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  <c r="AK269" s="23"/>
      <c r="AL269" s="23"/>
      <c r="AM269" s="23"/>
      <c r="AN269" s="23"/>
      <c r="AO269" s="23"/>
      <c r="AP269" s="23"/>
    </row>
    <row r="270" spans="1:42">
      <c r="A270" s="136"/>
      <c r="B270" s="135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  <c r="AF270" s="23"/>
      <c r="AG270" s="23"/>
      <c r="AH270" s="23"/>
      <c r="AI270" s="23"/>
      <c r="AJ270" s="23"/>
      <c r="AK270" s="23"/>
      <c r="AL270" s="23"/>
      <c r="AM270" s="23"/>
      <c r="AN270" s="23"/>
      <c r="AO270" s="23"/>
      <c r="AP270" s="23"/>
    </row>
    <row r="271" spans="1:42">
      <c r="A271" s="136"/>
      <c r="B271" s="135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  <c r="AF271" s="23"/>
      <c r="AG271" s="23"/>
      <c r="AH271" s="23"/>
      <c r="AI271" s="23"/>
      <c r="AJ271" s="23"/>
      <c r="AK271" s="23"/>
      <c r="AL271" s="23"/>
      <c r="AM271" s="23"/>
      <c r="AN271" s="23"/>
      <c r="AO271" s="23"/>
      <c r="AP271" s="23"/>
    </row>
    <row r="272" spans="1:42">
      <c r="A272" s="136"/>
      <c r="B272" s="135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  <c r="AF272" s="23"/>
      <c r="AG272" s="23"/>
      <c r="AH272" s="23"/>
      <c r="AI272" s="23"/>
      <c r="AJ272" s="23"/>
      <c r="AK272" s="23"/>
      <c r="AL272" s="23"/>
      <c r="AM272" s="23"/>
      <c r="AN272" s="23"/>
      <c r="AO272" s="23"/>
      <c r="AP272" s="23"/>
    </row>
    <row r="273" spans="1:42">
      <c r="A273" s="136"/>
      <c r="B273" s="135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  <c r="AG273" s="23"/>
      <c r="AH273" s="23"/>
      <c r="AI273" s="23"/>
      <c r="AJ273" s="23"/>
      <c r="AK273" s="23"/>
      <c r="AL273" s="23"/>
      <c r="AM273" s="23"/>
      <c r="AN273" s="23"/>
      <c r="AO273" s="23"/>
      <c r="AP273" s="23"/>
    </row>
    <row r="274" spans="1:42">
      <c r="A274" s="136"/>
      <c r="B274" s="135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  <c r="AI274" s="23"/>
      <c r="AJ274" s="23"/>
      <c r="AK274" s="23"/>
      <c r="AL274" s="23"/>
      <c r="AM274" s="23"/>
      <c r="AN274" s="23"/>
      <c r="AO274" s="23"/>
      <c r="AP274" s="23"/>
    </row>
    <row r="275" spans="1:42">
      <c r="A275" s="136"/>
      <c r="B275" s="135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  <c r="AG275" s="23"/>
      <c r="AH275" s="23"/>
      <c r="AI275" s="23"/>
      <c r="AJ275" s="23"/>
      <c r="AK275" s="23"/>
      <c r="AL275" s="23"/>
      <c r="AM275" s="23"/>
      <c r="AN275" s="23"/>
      <c r="AO275" s="23"/>
      <c r="AP275" s="23"/>
    </row>
    <row r="276" spans="1:42">
      <c r="A276" s="136"/>
      <c r="B276" s="135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  <c r="AF276" s="23"/>
      <c r="AG276" s="23"/>
      <c r="AH276" s="23"/>
      <c r="AI276" s="23"/>
      <c r="AJ276" s="23"/>
      <c r="AK276" s="23"/>
      <c r="AL276" s="23"/>
      <c r="AM276" s="23"/>
      <c r="AN276" s="23"/>
      <c r="AO276" s="23"/>
      <c r="AP276" s="23"/>
    </row>
    <row r="277" spans="1:42">
      <c r="A277" s="136"/>
      <c r="B277" s="135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  <c r="AG277" s="23"/>
      <c r="AH277" s="23"/>
      <c r="AI277" s="23"/>
      <c r="AJ277" s="23"/>
      <c r="AK277" s="23"/>
      <c r="AL277" s="23"/>
      <c r="AM277" s="23"/>
      <c r="AN277" s="23"/>
      <c r="AO277" s="23"/>
      <c r="AP277" s="23"/>
    </row>
    <row r="278" spans="1:42">
      <c r="A278" s="136"/>
      <c r="B278" s="135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  <c r="AK278" s="23"/>
      <c r="AL278" s="23"/>
      <c r="AM278" s="23"/>
      <c r="AN278" s="23"/>
      <c r="AO278" s="23"/>
      <c r="AP278" s="23"/>
    </row>
    <row r="279" spans="1:42">
      <c r="A279" s="136"/>
      <c r="B279" s="135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  <c r="AF279" s="23"/>
      <c r="AG279" s="23"/>
      <c r="AH279" s="23"/>
      <c r="AI279" s="23"/>
      <c r="AJ279" s="23"/>
      <c r="AK279" s="23"/>
      <c r="AL279" s="23"/>
      <c r="AM279" s="23"/>
      <c r="AN279" s="23"/>
      <c r="AO279" s="23"/>
      <c r="AP279" s="23"/>
    </row>
    <row r="280" spans="1:42">
      <c r="A280" s="136"/>
      <c r="B280" s="135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  <c r="AK280" s="23"/>
      <c r="AL280" s="23"/>
      <c r="AM280" s="23"/>
      <c r="AN280" s="23"/>
      <c r="AO280" s="23"/>
      <c r="AP280" s="23"/>
    </row>
    <row r="281" spans="1:42">
      <c r="A281" s="136"/>
      <c r="B281" s="135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  <c r="AG281" s="23"/>
      <c r="AH281" s="23"/>
      <c r="AI281" s="23"/>
      <c r="AJ281" s="23"/>
      <c r="AK281" s="23"/>
      <c r="AL281" s="23"/>
      <c r="AM281" s="23"/>
      <c r="AN281" s="23"/>
      <c r="AO281" s="23"/>
      <c r="AP281" s="23"/>
    </row>
    <row r="282" spans="1:42">
      <c r="A282" s="136"/>
      <c r="B282" s="135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  <c r="AG282" s="23"/>
      <c r="AH282" s="23"/>
      <c r="AI282" s="23"/>
      <c r="AJ282" s="23"/>
      <c r="AK282" s="23"/>
      <c r="AL282" s="23"/>
      <c r="AM282" s="23"/>
      <c r="AN282" s="23"/>
      <c r="AO282" s="23"/>
      <c r="AP282" s="23"/>
    </row>
    <row r="283" spans="1:42">
      <c r="A283" s="136"/>
      <c r="B283" s="135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  <c r="AG283" s="23"/>
      <c r="AH283" s="23"/>
      <c r="AI283" s="23"/>
      <c r="AJ283" s="23"/>
      <c r="AK283" s="23"/>
      <c r="AL283" s="23"/>
      <c r="AM283" s="23"/>
      <c r="AN283" s="23"/>
      <c r="AO283" s="23"/>
      <c r="AP283" s="23"/>
    </row>
    <row r="284" spans="1:42">
      <c r="A284" s="136"/>
      <c r="B284" s="135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  <c r="AK284" s="23"/>
      <c r="AL284" s="23"/>
      <c r="AM284" s="23"/>
      <c r="AN284" s="23"/>
      <c r="AO284" s="23"/>
      <c r="AP284" s="23"/>
    </row>
    <row r="285" spans="1:42">
      <c r="A285" s="136"/>
      <c r="B285" s="135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  <c r="AK285" s="23"/>
      <c r="AL285" s="23"/>
      <c r="AM285" s="23"/>
      <c r="AN285" s="23"/>
      <c r="AO285" s="23"/>
      <c r="AP285" s="23"/>
    </row>
    <row r="286" spans="1:42">
      <c r="A286" s="136"/>
      <c r="B286" s="135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K286" s="23"/>
      <c r="AL286" s="23"/>
      <c r="AM286" s="23"/>
      <c r="AN286" s="23"/>
      <c r="AO286" s="23"/>
      <c r="AP286" s="23"/>
    </row>
    <row r="287" spans="1:42">
      <c r="A287" s="136"/>
      <c r="B287" s="135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  <c r="AL287" s="23"/>
      <c r="AM287" s="23"/>
      <c r="AN287" s="23"/>
      <c r="AO287" s="23"/>
      <c r="AP287" s="23"/>
    </row>
    <row r="288" spans="1:42">
      <c r="A288" s="136"/>
      <c r="B288" s="135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</row>
    <row r="289" spans="1:42">
      <c r="A289" s="136"/>
      <c r="B289" s="135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</row>
    <row r="290" spans="1:42">
      <c r="A290" s="136"/>
      <c r="B290" s="135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  <c r="AG290" s="23"/>
      <c r="AH290" s="23"/>
      <c r="AI290" s="23"/>
      <c r="AJ290" s="23"/>
      <c r="AK290" s="23"/>
      <c r="AL290" s="23"/>
      <c r="AM290" s="23"/>
      <c r="AN290" s="23"/>
      <c r="AO290" s="23"/>
      <c r="AP290" s="23"/>
    </row>
    <row r="291" spans="1:42">
      <c r="A291" s="136"/>
      <c r="B291" s="135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  <c r="AG291" s="23"/>
      <c r="AH291" s="23"/>
      <c r="AI291" s="23"/>
      <c r="AJ291" s="23"/>
      <c r="AK291" s="23"/>
      <c r="AL291" s="23"/>
      <c r="AM291" s="23"/>
      <c r="AN291" s="23"/>
      <c r="AO291" s="23"/>
      <c r="AP291" s="23"/>
    </row>
    <row r="292" spans="1:42">
      <c r="A292" s="136"/>
      <c r="B292" s="135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  <c r="AK292" s="23"/>
      <c r="AL292" s="23"/>
      <c r="AM292" s="23"/>
      <c r="AN292" s="23"/>
      <c r="AO292" s="23"/>
      <c r="AP292" s="23"/>
    </row>
    <row r="293" spans="1:42">
      <c r="A293" s="136"/>
      <c r="B293" s="135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  <c r="AK293" s="23"/>
      <c r="AL293" s="23"/>
      <c r="AM293" s="23"/>
      <c r="AN293" s="23"/>
      <c r="AO293" s="23"/>
      <c r="AP293" s="23"/>
    </row>
    <row r="294" spans="1:42">
      <c r="A294" s="136"/>
      <c r="B294" s="135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  <c r="AG294" s="23"/>
      <c r="AH294" s="23"/>
      <c r="AI294" s="23"/>
      <c r="AJ294" s="23"/>
      <c r="AK294" s="23"/>
      <c r="AL294" s="23"/>
      <c r="AM294" s="23"/>
      <c r="AN294" s="23"/>
      <c r="AO294" s="23"/>
      <c r="AP294" s="23"/>
    </row>
    <row r="295" spans="1:42">
      <c r="A295" s="136"/>
      <c r="B295" s="135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  <c r="AK295" s="23"/>
      <c r="AL295" s="23"/>
      <c r="AM295" s="23"/>
      <c r="AN295" s="23"/>
      <c r="AO295" s="23"/>
      <c r="AP295" s="23"/>
    </row>
    <row r="296" spans="1:42">
      <c r="A296" s="136"/>
      <c r="B296" s="135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  <c r="AF296" s="23"/>
      <c r="AG296" s="23"/>
      <c r="AH296" s="23"/>
      <c r="AI296" s="23"/>
      <c r="AJ296" s="23"/>
      <c r="AK296" s="23"/>
      <c r="AL296" s="23"/>
      <c r="AM296" s="23"/>
      <c r="AN296" s="23"/>
      <c r="AO296" s="23"/>
      <c r="AP296" s="23"/>
    </row>
    <row r="297" spans="1:42">
      <c r="A297" s="136"/>
      <c r="B297" s="135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  <c r="AE297" s="23"/>
      <c r="AF297" s="23"/>
      <c r="AG297" s="23"/>
      <c r="AH297" s="23"/>
      <c r="AI297" s="23"/>
      <c r="AJ297" s="23"/>
      <c r="AK297" s="23"/>
      <c r="AL297" s="23"/>
      <c r="AM297" s="23"/>
      <c r="AN297" s="23"/>
      <c r="AO297" s="23"/>
      <c r="AP297" s="23"/>
    </row>
    <row r="298" spans="1:42">
      <c r="A298" s="136"/>
      <c r="B298" s="135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  <c r="AF298" s="23"/>
      <c r="AG298" s="23"/>
      <c r="AH298" s="23"/>
      <c r="AI298" s="23"/>
      <c r="AJ298" s="23"/>
      <c r="AK298" s="23"/>
      <c r="AL298" s="23"/>
      <c r="AM298" s="23"/>
      <c r="AN298" s="23"/>
      <c r="AO298" s="23"/>
      <c r="AP298" s="23"/>
    </row>
    <row r="299" spans="1:42">
      <c r="A299" s="136"/>
      <c r="B299" s="135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  <c r="AG299" s="23"/>
      <c r="AH299" s="23"/>
      <c r="AI299" s="23"/>
      <c r="AJ299" s="23"/>
      <c r="AK299" s="23"/>
      <c r="AL299" s="23"/>
      <c r="AM299" s="23"/>
      <c r="AN299" s="23"/>
      <c r="AO299" s="23"/>
      <c r="AP299" s="23"/>
    </row>
    <row r="300" spans="1:42">
      <c r="A300" s="136"/>
      <c r="B300" s="135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  <c r="AE300" s="23"/>
      <c r="AF300" s="23"/>
      <c r="AG300" s="23"/>
      <c r="AH300" s="23"/>
      <c r="AI300" s="23"/>
      <c r="AJ300" s="23"/>
      <c r="AK300" s="23"/>
      <c r="AL300" s="23"/>
      <c r="AM300" s="23"/>
      <c r="AN300" s="23"/>
      <c r="AO300" s="23"/>
      <c r="AP300" s="23"/>
    </row>
    <row r="301" spans="1:42">
      <c r="A301" s="136"/>
      <c r="B301" s="135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  <c r="AE301" s="23"/>
      <c r="AF301" s="23"/>
      <c r="AG301" s="23"/>
      <c r="AH301" s="23"/>
      <c r="AI301" s="23"/>
      <c r="AJ301" s="23"/>
      <c r="AK301" s="23"/>
      <c r="AL301" s="23"/>
      <c r="AM301" s="23"/>
      <c r="AN301" s="23"/>
      <c r="AO301" s="23"/>
      <c r="AP301" s="23"/>
    </row>
    <row r="302" spans="1:42">
      <c r="A302" s="136"/>
      <c r="B302" s="135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  <c r="AE302" s="23"/>
      <c r="AF302" s="23"/>
      <c r="AG302" s="23"/>
      <c r="AH302" s="23"/>
      <c r="AI302" s="23"/>
      <c r="AJ302" s="23"/>
      <c r="AK302" s="23"/>
      <c r="AL302" s="23"/>
      <c r="AM302" s="23"/>
      <c r="AN302" s="23"/>
      <c r="AO302" s="23"/>
      <c r="AP302" s="23"/>
    </row>
    <row r="303" spans="1:42">
      <c r="A303" s="136"/>
      <c r="B303" s="135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  <c r="AG303" s="23"/>
      <c r="AH303" s="23"/>
      <c r="AI303" s="23"/>
      <c r="AJ303" s="23"/>
      <c r="AK303" s="23"/>
      <c r="AL303" s="23"/>
      <c r="AM303" s="23"/>
      <c r="AN303" s="23"/>
      <c r="AO303" s="23"/>
      <c r="AP303" s="23"/>
    </row>
    <row r="304" spans="1:42">
      <c r="A304" s="136"/>
      <c r="B304" s="135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E304" s="23"/>
      <c r="AF304" s="23"/>
      <c r="AG304" s="23"/>
      <c r="AH304" s="23"/>
      <c r="AI304" s="23"/>
      <c r="AJ304" s="23"/>
      <c r="AK304" s="23"/>
      <c r="AL304" s="23"/>
      <c r="AM304" s="23"/>
      <c r="AN304" s="23"/>
      <c r="AO304" s="23"/>
      <c r="AP304" s="23"/>
    </row>
    <row r="305" spans="1:42">
      <c r="A305" s="136"/>
      <c r="B305" s="135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  <c r="AF305" s="23"/>
      <c r="AG305" s="23"/>
      <c r="AH305" s="23"/>
      <c r="AI305" s="23"/>
      <c r="AJ305" s="23"/>
      <c r="AK305" s="23"/>
      <c r="AL305" s="23"/>
      <c r="AM305" s="23"/>
      <c r="AN305" s="23"/>
      <c r="AO305" s="23"/>
      <c r="AP305" s="23"/>
    </row>
    <row r="306" spans="1:42">
      <c r="A306" s="136"/>
      <c r="B306" s="135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23"/>
      <c r="AF306" s="23"/>
      <c r="AG306" s="23"/>
      <c r="AH306" s="23"/>
      <c r="AI306" s="23"/>
      <c r="AJ306" s="23"/>
      <c r="AK306" s="23"/>
      <c r="AL306" s="23"/>
      <c r="AM306" s="23"/>
      <c r="AN306" s="23"/>
      <c r="AO306" s="23"/>
      <c r="AP306" s="23"/>
    </row>
    <row r="307" spans="1:42">
      <c r="A307" s="136"/>
      <c r="B307" s="135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23"/>
      <c r="AF307" s="23"/>
      <c r="AG307" s="23"/>
      <c r="AH307" s="23"/>
      <c r="AI307" s="23"/>
      <c r="AJ307" s="23"/>
      <c r="AK307" s="23"/>
      <c r="AL307" s="23"/>
      <c r="AM307" s="23"/>
      <c r="AN307" s="23"/>
      <c r="AO307" s="23"/>
      <c r="AP307" s="23"/>
    </row>
    <row r="308" spans="1:42">
      <c r="A308" s="136"/>
      <c r="B308" s="135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  <c r="AF308" s="23"/>
      <c r="AG308" s="23"/>
      <c r="AH308" s="23"/>
      <c r="AI308" s="23"/>
      <c r="AJ308" s="23"/>
      <c r="AK308" s="23"/>
      <c r="AL308" s="23"/>
      <c r="AM308" s="23"/>
      <c r="AN308" s="23"/>
      <c r="AO308" s="23"/>
      <c r="AP308" s="23"/>
    </row>
    <row r="309" spans="1:42">
      <c r="A309" s="136"/>
      <c r="B309" s="135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23"/>
      <c r="AF309" s="23"/>
      <c r="AG309" s="23"/>
      <c r="AH309" s="23"/>
      <c r="AI309" s="23"/>
      <c r="AJ309" s="23"/>
      <c r="AK309" s="23"/>
      <c r="AL309" s="23"/>
      <c r="AM309" s="23"/>
      <c r="AN309" s="23"/>
      <c r="AO309" s="23"/>
      <c r="AP309" s="23"/>
    </row>
    <row r="310" spans="1:42">
      <c r="A310" s="136"/>
      <c r="B310" s="135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  <c r="AF310" s="23"/>
      <c r="AG310" s="23"/>
      <c r="AH310" s="23"/>
      <c r="AI310" s="23"/>
      <c r="AJ310" s="23"/>
      <c r="AK310" s="23"/>
      <c r="AL310" s="23"/>
      <c r="AM310" s="23"/>
      <c r="AN310" s="23"/>
      <c r="AO310" s="23"/>
      <c r="AP310" s="23"/>
    </row>
    <row r="311" spans="1:42">
      <c r="A311" s="136"/>
      <c r="B311" s="135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E311" s="23"/>
      <c r="AF311" s="23"/>
      <c r="AG311" s="23"/>
      <c r="AH311" s="23"/>
      <c r="AI311" s="23"/>
      <c r="AJ311" s="23"/>
      <c r="AK311" s="23"/>
      <c r="AL311" s="23"/>
      <c r="AM311" s="23"/>
      <c r="AN311" s="23"/>
      <c r="AO311" s="23"/>
      <c r="AP311" s="23"/>
    </row>
    <row r="312" spans="1:42">
      <c r="A312" s="136"/>
      <c r="B312" s="135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  <c r="AG312" s="23"/>
      <c r="AH312" s="23"/>
      <c r="AI312" s="23"/>
      <c r="AJ312" s="23"/>
      <c r="AK312" s="23"/>
      <c r="AL312" s="23"/>
      <c r="AM312" s="23"/>
      <c r="AN312" s="23"/>
      <c r="AO312" s="23"/>
      <c r="AP312" s="23"/>
    </row>
    <row r="313" spans="1:42">
      <c r="A313" s="136"/>
      <c r="B313" s="135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  <c r="AG313" s="23"/>
      <c r="AH313" s="23"/>
      <c r="AI313" s="23"/>
      <c r="AJ313" s="23"/>
      <c r="AK313" s="23"/>
      <c r="AL313" s="23"/>
      <c r="AM313" s="23"/>
      <c r="AN313" s="23"/>
      <c r="AO313" s="23"/>
      <c r="AP313" s="23"/>
    </row>
    <row r="314" spans="1:42">
      <c r="A314" s="136"/>
      <c r="B314" s="135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  <c r="AF314" s="23"/>
      <c r="AG314" s="23"/>
      <c r="AH314" s="23"/>
      <c r="AI314" s="23"/>
      <c r="AJ314" s="23"/>
      <c r="AK314" s="23"/>
      <c r="AL314" s="23"/>
      <c r="AM314" s="23"/>
      <c r="AN314" s="23"/>
      <c r="AO314" s="23"/>
      <c r="AP314" s="23"/>
    </row>
    <row r="315" spans="1:42">
      <c r="A315" s="136"/>
      <c r="B315" s="135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23"/>
      <c r="AF315" s="23"/>
      <c r="AG315" s="23"/>
      <c r="AH315" s="23"/>
      <c r="AI315" s="23"/>
      <c r="AJ315" s="23"/>
      <c r="AK315" s="23"/>
      <c r="AL315" s="23"/>
      <c r="AM315" s="23"/>
      <c r="AN315" s="23"/>
      <c r="AO315" s="23"/>
      <c r="AP315" s="23"/>
    </row>
    <row r="316" spans="1:42">
      <c r="A316" s="136"/>
      <c r="B316" s="135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  <c r="AF316" s="23"/>
      <c r="AG316" s="23"/>
      <c r="AH316" s="23"/>
      <c r="AI316" s="23"/>
      <c r="AJ316" s="23"/>
      <c r="AK316" s="23"/>
      <c r="AL316" s="23"/>
      <c r="AM316" s="23"/>
      <c r="AN316" s="23"/>
      <c r="AO316" s="23"/>
      <c r="AP316" s="23"/>
    </row>
    <row r="317" spans="1:42">
      <c r="A317" s="136"/>
      <c r="B317" s="135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E317" s="23"/>
      <c r="AF317" s="23"/>
      <c r="AG317" s="23"/>
      <c r="AH317" s="23"/>
      <c r="AI317" s="23"/>
      <c r="AJ317" s="23"/>
      <c r="AK317" s="23"/>
      <c r="AL317" s="23"/>
      <c r="AM317" s="23"/>
      <c r="AN317" s="23"/>
      <c r="AO317" s="23"/>
      <c r="AP317" s="23"/>
    </row>
    <row r="318" spans="1:42">
      <c r="A318" s="136"/>
      <c r="B318" s="135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  <c r="AE318" s="23"/>
      <c r="AF318" s="23"/>
      <c r="AG318" s="23"/>
      <c r="AH318" s="23"/>
      <c r="AI318" s="23"/>
      <c r="AJ318" s="23"/>
      <c r="AK318" s="23"/>
      <c r="AL318" s="23"/>
      <c r="AM318" s="23"/>
      <c r="AN318" s="23"/>
      <c r="AO318" s="23"/>
      <c r="AP318" s="23"/>
    </row>
    <row r="319" spans="1:42">
      <c r="A319" s="136"/>
      <c r="B319" s="135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3"/>
      <c r="AD319" s="23"/>
      <c r="AE319" s="23"/>
      <c r="AF319" s="23"/>
      <c r="AG319" s="23"/>
      <c r="AH319" s="23"/>
      <c r="AI319" s="23"/>
      <c r="AJ319" s="23"/>
      <c r="AK319" s="23"/>
      <c r="AL319" s="23"/>
      <c r="AM319" s="23"/>
      <c r="AN319" s="23"/>
      <c r="AO319" s="23"/>
      <c r="AP319" s="23"/>
    </row>
    <row r="320" spans="1:42">
      <c r="A320" s="136"/>
      <c r="B320" s="135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  <c r="AE320" s="23"/>
      <c r="AF320" s="23"/>
      <c r="AG320" s="23"/>
      <c r="AH320" s="23"/>
      <c r="AI320" s="23"/>
      <c r="AJ320" s="23"/>
      <c r="AK320" s="23"/>
      <c r="AL320" s="23"/>
      <c r="AM320" s="23"/>
      <c r="AN320" s="23"/>
      <c r="AO320" s="23"/>
      <c r="AP320" s="23"/>
    </row>
    <row r="321" spans="1:42">
      <c r="A321" s="136"/>
      <c r="B321" s="135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  <c r="AE321" s="23"/>
      <c r="AF321" s="23"/>
      <c r="AG321" s="23"/>
      <c r="AH321" s="23"/>
      <c r="AI321" s="23"/>
      <c r="AJ321" s="23"/>
      <c r="AK321" s="23"/>
      <c r="AL321" s="23"/>
      <c r="AM321" s="23"/>
      <c r="AN321" s="23"/>
      <c r="AO321" s="23"/>
      <c r="AP321" s="23"/>
    </row>
    <row r="322" spans="1:42">
      <c r="A322" s="136"/>
      <c r="B322" s="135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3"/>
      <c r="AD322" s="23"/>
      <c r="AE322" s="23"/>
      <c r="AF322" s="23"/>
      <c r="AG322" s="23"/>
      <c r="AH322" s="23"/>
      <c r="AI322" s="23"/>
      <c r="AJ322" s="23"/>
      <c r="AK322" s="23"/>
      <c r="AL322" s="23"/>
      <c r="AM322" s="23"/>
      <c r="AN322" s="23"/>
      <c r="AO322" s="23"/>
      <c r="AP322" s="23"/>
    </row>
    <row r="323" spans="1:42">
      <c r="A323" s="136"/>
      <c r="B323" s="135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  <c r="AC323" s="23"/>
      <c r="AD323" s="23"/>
      <c r="AE323" s="23"/>
      <c r="AF323" s="23"/>
      <c r="AG323" s="23"/>
      <c r="AH323" s="23"/>
      <c r="AI323" s="23"/>
      <c r="AJ323" s="23"/>
      <c r="AK323" s="23"/>
      <c r="AL323" s="23"/>
      <c r="AM323" s="23"/>
      <c r="AN323" s="23"/>
      <c r="AO323" s="23"/>
      <c r="AP323" s="23"/>
    </row>
    <row r="324" spans="1:42">
      <c r="A324" s="136"/>
      <c r="B324" s="135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  <c r="AC324" s="23"/>
      <c r="AD324" s="23"/>
      <c r="AE324" s="23"/>
      <c r="AF324" s="23"/>
      <c r="AG324" s="23"/>
      <c r="AH324" s="23"/>
      <c r="AI324" s="23"/>
      <c r="AJ324" s="23"/>
      <c r="AK324" s="23"/>
      <c r="AL324" s="23"/>
      <c r="AM324" s="23"/>
      <c r="AN324" s="23"/>
      <c r="AO324" s="23"/>
      <c r="AP324" s="23"/>
    </row>
    <row r="325" spans="1:42">
      <c r="A325" s="136"/>
      <c r="B325" s="135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  <c r="AD325" s="23"/>
      <c r="AE325" s="23"/>
      <c r="AF325" s="23"/>
      <c r="AG325" s="23"/>
      <c r="AH325" s="23"/>
      <c r="AI325" s="23"/>
      <c r="AJ325" s="23"/>
      <c r="AK325" s="23"/>
      <c r="AL325" s="23"/>
      <c r="AM325" s="23"/>
      <c r="AN325" s="23"/>
      <c r="AO325" s="23"/>
      <c r="AP325" s="23"/>
    </row>
    <row r="326" spans="1:42">
      <c r="A326" s="136"/>
      <c r="B326" s="135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E326" s="23"/>
      <c r="AF326" s="23"/>
      <c r="AG326" s="23"/>
      <c r="AH326" s="23"/>
      <c r="AI326" s="23"/>
      <c r="AJ326" s="23"/>
      <c r="AK326" s="23"/>
      <c r="AL326" s="23"/>
      <c r="AM326" s="23"/>
      <c r="AN326" s="23"/>
      <c r="AO326" s="23"/>
      <c r="AP326" s="23"/>
    </row>
    <row r="327" spans="1:42">
      <c r="A327" s="136"/>
      <c r="B327" s="135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  <c r="AG327" s="23"/>
      <c r="AH327" s="23"/>
      <c r="AI327" s="23"/>
      <c r="AJ327" s="23"/>
      <c r="AK327" s="23"/>
      <c r="AL327" s="23"/>
      <c r="AM327" s="23"/>
      <c r="AN327" s="23"/>
      <c r="AO327" s="23"/>
      <c r="AP327" s="23"/>
    </row>
    <row r="328" spans="1:42">
      <c r="A328" s="136"/>
      <c r="B328" s="135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  <c r="AE328" s="23"/>
      <c r="AF328" s="23"/>
      <c r="AG328" s="23"/>
      <c r="AH328" s="23"/>
      <c r="AI328" s="23"/>
      <c r="AJ328" s="23"/>
      <c r="AK328" s="23"/>
      <c r="AL328" s="23"/>
      <c r="AM328" s="23"/>
      <c r="AN328" s="23"/>
      <c r="AO328" s="23"/>
      <c r="AP328" s="23"/>
    </row>
    <row r="329" spans="1:42">
      <c r="A329" s="136"/>
      <c r="B329" s="135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  <c r="AD329" s="23"/>
      <c r="AE329" s="23"/>
      <c r="AF329" s="23"/>
      <c r="AG329" s="23"/>
      <c r="AH329" s="23"/>
      <c r="AI329" s="23"/>
      <c r="AJ329" s="23"/>
      <c r="AK329" s="23"/>
      <c r="AL329" s="23"/>
      <c r="AM329" s="23"/>
      <c r="AN329" s="23"/>
      <c r="AO329" s="23"/>
      <c r="AP329" s="23"/>
    </row>
    <row r="330" spans="1:42">
      <c r="A330" s="136"/>
      <c r="B330" s="135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/>
      <c r="AE330" s="23"/>
      <c r="AF330" s="23"/>
      <c r="AG330" s="23"/>
      <c r="AH330" s="23"/>
      <c r="AI330" s="23"/>
      <c r="AJ330" s="23"/>
      <c r="AK330" s="23"/>
      <c r="AL330" s="23"/>
      <c r="AM330" s="23"/>
      <c r="AN330" s="23"/>
      <c r="AO330" s="23"/>
      <c r="AP330" s="23"/>
    </row>
    <row r="331" spans="1:42">
      <c r="A331" s="136"/>
      <c r="B331" s="135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  <c r="AD331" s="23"/>
      <c r="AE331" s="23"/>
      <c r="AF331" s="23"/>
      <c r="AG331" s="23"/>
      <c r="AH331" s="23"/>
      <c r="AI331" s="23"/>
      <c r="AJ331" s="23"/>
      <c r="AK331" s="23"/>
      <c r="AL331" s="23"/>
      <c r="AM331" s="23"/>
      <c r="AN331" s="23"/>
      <c r="AO331" s="23"/>
      <c r="AP331" s="23"/>
    </row>
    <row r="332" spans="1:42">
      <c r="A332" s="136"/>
      <c r="B332" s="135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  <c r="AC332" s="23"/>
      <c r="AD332" s="23"/>
      <c r="AE332" s="23"/>
      <c r="AF332" s="23"/>
      <c r="AG332" s="23"/>
      <c r="AH332" s="23"/>
      <c r="AI332" s="23"/>
      <c r="AJ332" s="23"/>
      <c r="AK332" s="23"/>
      <c r="AL332" s="23"/>
      <c r="AM332" s="23"/>
      <c r="AN332" s="23"/>
      <c r="AO332" s="23"/>
      <c r="AP332" s="23"/>
    </row>
    <row r="333" spans="1:42">
      <c r="A333" s="136"/>
      <c r="B333" s="135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3"/>
      <c r="AD333" s="23"/>
      <c r="AE333" s="23"/>
      <c r="AF333" s="23"/>
      <c r="AG333" s="23"/>
      <c r="AH333" s="23"/>
      <c r="AI333" s="23"/>
      <c r="AJ333" s="23"/>
      <c r="AK333" s="23"/>
      <c r="AL333" s="23"/>
      <c r="AM333" s="23"/>
      <c r="AN333" s="23"/>
      <c r="AO333" s="23"/>
      <c r="AP333" s="23"/>
    </row>
    <row r="334" spans="1:42">
      <c r="A334" s="136"/>
      <c r="B334" s="135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  <c r="AC334" s="23"/>
      <c r="AD334" s="23"/>
      <c r="AE334" s="23"/>
      <c r="AF334" s="23"/>
      <c r="AG334" s="23"/>
      <c r="AH334" s="23"/>
      <c r="AI334" s="23"/>
      <c r="AJ334" s="23"/>
      <c r="AK334" s="23"/>
      <c r="AL334" s="23"/>
      <c r="AM334" s="23"/>
      <c r="AN334" s="23"/>
      <c r="AO334" s="23"/>
      <c r="AP334" s="23"/>
    </row>
    <row r="335" spans="1:42"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  <c r="AC335" s="23"/>
      <c r="AD335" s="23"/>
      <c r="AE335" s="23"/>
      <c r="AF335" s="23"/>
      <c r="AG335" s="23"/>
      <c r="AH335" s="23"/>
      <c r="AI335" s="23"/>
      <c r="AJ335" s="23"/>
      <c r="AK335" s="23"/>
      <c r="AL335" s="23"/>
      <c r="AM335" s="23"/>
      <c r="AN335" s="23"/>
      <c r="AO335" s="23"/>
      <c r="AP335" s="23"/>
    </row>
    <row r="336" spans="1:42"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  <c r="AC336" s="23"/>
      <c r="AD336" s="23"/>
      <c r="AE336" s="23"/>
      <c r="AF336" s="23"/>
      <c r="AG336" s="23"/>
      <c r="AH336" s="23"/>
      <c r="AI336" s="23"/>
      <c r="AJ336" s="23"/>
      <c r="AK336" s="23"/>
      <c r="AL336" s="23"/>
      <c r="AM336" s="23"/>
      <c r="AN336" s="23"/>
      <c r="AO336" s="23"/>
      <c r="AP336" s="23"/>
    </row>
    <row r="337" spans="18:42"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  <c r="AC337" s="23"/>
      <c r="AD337" s="23"/>
      <c r="AE337" s="23"/>
      <c r="AF337" s="23"/>
      <c r="AG337" s="23"/>
      <c r="AH337" s="23"/>
      <c r="AI337" s="23"/>
      <c r="AJ337" s="23"/>
      <c r="AK337" s="23"/>
      <c r="AL337" s="23"/>
      <c r="AM337" s="23"/>
      <c r="AN337" s="23"/>
      <c r="AO337" s="23"/>
      <c r="AP337" s="23"/>
    </row>
    <row r="338" spans="18:42"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3"/>
      <c r="AC338" s="23"/>
      <c r="AD338" s="23"/>
      <c r="AE338" s="23"/>
      <c r="AF338" s="23"/>
      <c r="AG338" s="23"/>
      <c r="AH338" s="23"/>
      <c r="AI338" s="23"/>
      <c r="AJ338" s="23"/>
      <c r="AK338" s="23"/>
      <c r="AL338" s="23"/>
      <c r="AM338" s="23"/>
      <c r="AN338" s="23"/>
      <c r="AO338" s="23"/>
      <c r="AP338" s="23"/>
    </row>
    <row r="339" spans="18:42"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  <c r="AC339" s="23"/>
      <c r="AD339" s="23"/>
      <c r="AE339" s="23"/>
      <c r="AF339" s="23"/>
      <c r="AG339" s="23"/>
      <c r="AH339" s="23"/>
      <c r="AI339" s="23"/>
      <c r="AJ339" s="23"/>
      <c r="AK339" s="23"/>
      <c r="AL339" s="23"/>
      <c r="AM339" s="23"/>
      <c r="AN339" s="23"/>
      <c r="AO339" s="23"/>
      <c r="AP339" s="23"/>
    </row>
    <row r="340" spans="18:42"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  <c r="AC340" s="23"/>
      <c r="AD340" s="23"/>
      <c r="AE340" s="23"/>
      <c r="AF340" s="23"/>
      <c r="AG340" s="23"/>
      <c r="AH340" s="23"/>
      <c r="AI340" s="23"/>
      <c r="AJ340" s="23"/>
      <c r="AK340" s="23"/>
      <c r="AL340" s="23"/>
      <c r="AM340" s="23"/>
      <c r="AN340" s="23"/>
      <c r="AO340" s="23"/>
      <c r="AP340" s="23"/>
    </row>
    <row r="341" spans="18:42">
      <c r="R341" s="23"/>
      <c r="S341" s="23"/>
      <c r="T341" s="23"/>
      <c r="U341" s="23"/>
      <c r="V341" s="23"/>
      <c r="W341" s="23"/>
      <c r="X341" s="23"/>
      <c r="Y341" s="23"/>
      <c r="Z341" s="23"/>
      <c r="AA341" s="23"/>
      <c r="AB341" s="23"/>
      <c r="AC341" s="23"/>
      <c r="AD341" s="23"/>
      <c r="AE341" s="23"/>
      <c r="AF341" s="23"/>
      <c r="AG341" s="23"/>
      <c r="AH341" s="23"/>
      <c r="AI341" s="23"/>
      <c r="AJ341" s="23"/>
      <c r="AK341" s="23"/>
      <c r="AL341" s="23"/>
      <c r="AM341" s="23"/>
      <c r="AN341" s="23"/>
      <c r="AO341" s="23"/>
      <c r="AP341" s="23"/>
    </row>
    <row r="342" spans="18:42"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  <c r="AC342" s="23"/>
      <c r="AD342" s="23"/>
      <c r="AE342" s="23"/>
      <c r="AF342" s="23"/>
      <c r="AG342" s="23"/>
      <c r="AH342" s="23"/>
      <c r="AI342" s="23"/>
      <c r="AJ342" s="23"/>
      <c r="AK342" s="23"/>
      <c r="AL342" s="23"/>
      <c r="AM342" s="23"/>
      <c r="AN342" s="23"/>
      <c r="AO342" s="23"/>
      <c r="AP342" s="23"/>
    </row>
    <row r="343" spans="18:42">
      <c r="R343" s="23"/>
      <c r="S343" s="23"/>
      <c r="T343" s="23"/>
      <c r="U343" s="23"/>
      <c r="V343" s="23"/>
      <c r="W343" s="23"/>
      <c r="X343" s="23"/>
      <c r="Y343" s="23"/>
      <c r="Z343" s="23"/>
      <c r="AA343" s="23"/>
      <c r="AB343" s="23"/>
      <c r="AC343" s="23"/>
      <c r="AD343" s="23"/>
      <c r="AE343" s="23"/>
      <c r="AF343" s="23"/>
      <c r="AG343" s="23"/>
      <c r="AH343" s="23"/>
      <c r="AI343" s="23"/>
      <c r="AJ343" s="23"/>
      <c r="AK343" s="23"/>
      <c r="AL343" s="23"/>
      <c r="AM343" s="23"/>
      <c r="AN343" s="23"/>
      <c r="AO343" s="23"/>
      <c r="AP343" s="23"/>
    </row>
    <row r="344" spans="18:42">
      <c r="R344" s="23"/>
      <c r="S344" s="23"/>
      <c r="T344" s="23"/>
      <c r="U344" s="23"/>
      <c r="V344" s="23"/>
      <c r="W344" s="23"/>
      <c r="X344" s="23"/>
      <c r="Y344" s="23"/>
      <c r="Z344" s="23"/>
      <c r="AA344" s="23"/>
      <c r="AB344" s="23"/>
      <c r="AC344" s="23"/>
      <c r="AD344" s="23"/>
      <c r="AE344" s="23"/>
      <c r="AF344" s="23"/>
      <c r="AG344" s="23"/>
      <c r="AH344" s="23"/>
      <c r="AI344" s="23"/>
      <c r="AJ344" s="23"/>
      <c r="AK344" s="23"/>
      <c r="AL344" s="23"/>
      <c r="AM344" s="23"/>
      <c r="AN344" s="23"/>
      <c r="AO344" s="23"/>
      <c r="AP344" s="23"/>
    </row>
    <row r="345" spans="18:42">
      <c r="R345" s="23"/>
      <c r="S345" s="23"/>
      <c r="T345" s="23"/>
      <c r="U345" s="23"/>
      <c r="V345" s="23"/>
      <c r="W345" s="23"/>
      <c r="X345" s="23"/>
      <c r="Y345" s="23"/>
      <c r="Z345" s="23"/>
      <c r="AA345" s="23"/>
      <c r="AB345" s="23"/>
      <c r="AC345" s="23"/>
      <c r="AD345" s="23"/>
      <c r="AE345" s="23"/>
      <c r="AF345" s="23"/>
      <c r="AG345" s="23"/>
      <c r="AH345" s="23"/>
      <c r="AI345" s="23"/>
      <c r="AJ345" s="23"/>
      <c r="AK345" s="23"/>
      <c r="AL345" s="23"/>
      <c r="AM345" s="23"/>
      <c r="AN345" s="23"/>
      <c r="AO345" s="23"/>
      <c r="AP345" s="23"/>
    </row>
    <row r="346" spans="18:42"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  <c r="AC346" s="23"/>
      <c r="AD346" s="23"/>
      <c r="AE346" s="23"/>
      <c r="AF346" s="23"/>
      <c r="AG346" s="23"/>
      <c r="AH346" s="23"/>
      <c r="AI346" s="23"/>
      <c r="AJ346" s="23"/>
      <c r="AK346" s="23"/>
      <c r="AL346" s="23"/>
      <c r="AM346" s="23"/>
      <c r="AN346" s="23"/>
      <c r="AO346" s="23"/>
      <c r="AP346" s="23"/>
    </row>
    <row r="347" spans="18:42"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  <c r="AD347" s="23"/>
      <c r="AE347" s="23"/>
      <c r="AF347" s="23"/>
      <c r="AG347" s="23"/>
      <c r="AH347" s="23"/>
      <c r="AI347" s="23"/>
      <c r="AJ347" s="23"/>
      <c r="AK347" s="23"/>
      <c r="AL347" s="23"/>
      <c r="AM347" s="23"/>
      <c r="AN347" s="23"/>
      <c r="AO347" s="23"/>
      <c r="AP347" s="23"/>
    </row>
    <row r="348" spans="18:42">
      <c r="R348" s="23"/>
      <c r="S348" s="23"/>
      <c r="T348" s="23"/>
      <c r="U348" s="23"/>
      <c r="V348" s="23"/>
      <c r="W348" s="23"/>
      <c r="X348" s="23"/>
      <c r="Y348" s="23"/>
      <c r="Z348" s="23"/>
      <c r="AA348" s="23"/>
      <c r="AB348" s="23"/>
      <c r="AC348" s="23"/>
      <c r="AD348" s="23"/>
      <c r="AE348" s="23"/>
      <c r="AF348" s="23"/>
      <c r="AG348" s="23"/>
      <c r="AH348" s="23"/>
      <c r="AI348" s="23"/>
      <c r="AJ348" s="23"/>
      <c r="AK348" s="23"/>
      <c r="AL348" s="23"/>
      <c r="AM348" s="23"/>
      <c r="AN348" s="23"/>
      <c r="AO348" s="23"/>
      <c r="AP348" s="23"/>
    </row>
    <row r="349" spans="18:42">
      <c r="R349" s="23"/>
      <c r="S349" s="23"/>
      <c r="T349" s="23"/>
      <c r="U349" s="23"/>
      <c r="V349" s="23"/>
      <c r="W349" s="23"/>
      <c r="X349" s="23"/>
      <c r="Y349" s="23"/>
      <c r="Z349" s="23"/>
      <c r="AA349" s="23"/>
      <c r="AB349" s="23"/>
      <c r="AC349" s="23"/>
      <c r="AD349" s="23"/>
      <c r="AE349" s="23"/>
      <c r="AF349" s="23"/>
      <c r="AG349" s="23"/>
      <c r="AH349" s="23"/>
      <c r="AI349" s="23"/>
      <c r="AJ349" s="23"/>
      <c r="AK349" s="23"/>
      <c r="AL349" s="23"/>
      <c r="AM349" s="23"/>
      <c r="AN349" s="23"/>
      <c r="AO349" s="23"/>
      <c r="AP349" s="23"/>
    </row>
    <row r="350" spans="18:42"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3"/>
      <c r="AC350" s="23"/>
      <c r="AD350" s="23"/>
      <c r="AE350" s="23"/>
      <c r="AF350" s="23"/>
      <c r="AG350" s="23"/>
      <c r="AH350" s="23"/>
      <c r="AI350" s="23"/>
      <c r="AJ350" s="23"/>
      <c r="AK350" s="23"/>
      <c r="AL350" s="23"/>
      <c r="AM350" s="23"/>
      <c r="AN350" s="23"/>
      <c r="AO350" s="23"/>
      <c r="AP350" s="23"/>
    </row>
    <row r="351" spans="18:42"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  <c r="AC351" s="23"/>
      <c r="AD351" s="23"/>
      <c r="AE351" s="23"/>
      <c r="AF351" s="23"/>
      <c r="AG351" s="23"/>
      <c r="AH351" s="23"/>
      <c r="AI351" s="23"/>
      <c r="AJ351" s="23"/>
      <c r="AK351" s="23"/>
      <c r="AL351" s="23"/>
      <c r="AM351" s="23"/>
      <c r="AN351" s="23"/>
      <c r="AO351" s="23"/>
      <c r="AP351" s="23"/>
    </row>
    <row r="352" spans="18:42">
      <c r="R352" s="23"/>
      <c r="S352" s="23"/>
      <c r="T352" s="23"/>
      <c r="U352" s="23"/>
      <c r="V352" s="23"/>
      <c r="W352" s="23"/>
      <c r="X352" s="23"/>
      <c r="Y352" s="23"/>
      <c r="Z352" s="23"/>
      <c r="AA352" s="23"/>
      <c r="AB352" s="23"/>
      <c r="AC352" s="23"/>
      <c r="AD352" s="23"/>
      <c r="AE352" s="23"/>
      <c r="AF352" s="23"/>
      <c r="AG352" s="23"/>
      <c r="AH352" s="23"/>
      <c r="AI352" s="23"/>
      <c r="AJ352" s="23"/>
      <c r="AK352" s="23"/>
      <c r="AL352" s="23"/>
      <c r="AM352" s="23"/>
      <c r="AN352" s="23"/>
      <c r="AO352" s="23"/>
      <c r="AP352" s="23"/>
    </row>
    <row r="353" spans="18:42">
      <c r="R353" s="23"/>
      <c r="S353" s="23"/>
      <c r="T353" s="23"/>
      <c r="U353" s="23"/>
      <c r="V353" s="23"/>
      <c r="W353" s="23"/>
      <c r="X353" s="23"/>
      <c r="Y353" s="23"/>
      <c r="Z353" s="23"/>
      <c r="AA353" s="23"/>
      <c r="AB353" s="23"/>
      <c r="AC353" s="23"/>
      <c r="AD353" s="23"/>
      <c r="AE353" s="23"/>
      <c r="AF353" s="23"/>
      <c r="AG353" s="23"/>
      <c r="AH353" s="23"/>
      <c r="AI353" s="23"/>
      <c r="AJ353" s="23"/>
      <c r="AK353" s="23"/>
      <c r="AL353" s="23"/>
      <c r="AM353" s="23"/>
      <c r="AN353" s="23"/>
      <c r="AO353" s="23"/>
      <c r="AP353" s="23"/>
    </row>
    <row r="354" spans="18:42"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3"/>
      <c r="AD354" s="23"/>
      <c r="AE354" s="23"/>
      <c r="AF354" s="23"/>
      <c r="AG354" s="23"/>
      <c r="AH354" s="23"/>
      <c r="AI354" s="23"/>
      <c r="AJ354" s="23"/>
      <c r="AK354" s="23"/>
      <c r="AL354" s="23"/>
      <c r="AM354" s="23"/>
      <c r="AN354" s="23"/>
      <c r="AO354" s="23"/>
      <c r="AP354" s="23"/>
    </row>
    <row r="355" spans="18:42"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  <c r="AC355" s="23"/>
      <c r="AD355" s="23"/>
      <c r="AE355" s="23"/>
      <c r="AF355" s="23"/>
      <c r="AG355" s="23"/>
      <c r="AH355" s="23"/>
      <c r="AI355" s="23"/>
      <c r="AJ355" s="23"/>
      <c r="AK355" s="23"/>
      <c r="AL355" s="23"/>
      <c r="AM355" s="23"/>
      <c r="AN355" s="23"/>
      <c r="AO355" s="23"/>
      <c r="AP355" s="23"/>
    </row>
    <row r="356" spans="18:42">
      <c r="R356" s="23"/>
      <c r="S356" s="23"/>
      <c r="T356" s="23"/>
      <c r="U356" s="23"/>
      <c r="V356" s="23"/>
      <c r="W356" s="23"/>
      <c r="X356" s="23"/>
      <c r="Y356" s="23"/>
      <c r="Z356" s="23"/>
      <c r="AA356" s="23"/>
      <c r="AB356" s="23"/>
      <c r="AC356" s="23"/>
      <c r="AD356" s="23"/>
      <c r="AE356" s="23"/>
      <c r="AF356" s="23"/>
      <c r="AG356" s="23"/>
      <c r="AH356" s="23"/>
      <c r="AI356" s="23"/>
      <c r="AJ356" s="23"/>
      <c r="AK356" s="23"/>
      <c r="AL356" s="23"/>
      <c r="AM356" s="23"/>
      <c r="AN356" s="23"/>
      <c r="AO356" s="23"/>
      <c r="AP356" s="23"/>
    </row>
    <row r="357" spans="18:42"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  <c r="AC357" s="23"/>
      <c r="AD357" s="23"/>
      <c r="AE357" s="23"/>
      <c r="AF357" s="23"/>
      <c r="AG357" s="23"/>
      <c r="AH357" s="23"/>
      <c r="AI357" s="23"/>
      <c r="AJ357" s="23"/>
      <c r="AK357" s="23"/>
      <c r="AL357" s="23"/>
      <c r="AM357" s="23"/>
      <c r="AN357" s="23"/>
      <c r="AO357" s="23"/>
      <c r="AP357" s="23"/>
    </row>
    <row r="358" spans="18:42">
      <c r="R358" s="23"/>
      <c r="S358" s="23"/>
      <c r="T358" s="23"/>
      <c r="U358" s="23"/>
      <c r="V358" s="23"/>
      <c r="W358" s="23"/>
      <c r="X358" s="23"/>
      <c r="Y358" s="23"/>
      <c r="Z358" s="23"/>
      <c r="AA358" s="23"/>
      <c r="AB358" s="23"/>
      <c r="AC358" s="23"/>
      <c r="AD358" s="23"/>
      <c r="AE358" s="23"/>
      <c r="AF358" s="23"/>
      <c r="AG358" s="23"/>
      <c r="AH358" s="23"/>
      <c r="AI358" s="23"/>
      <c r="AJ358" s="23"/>
      <c r="AK358" s="23"/>
      <c r="AL358" s="23"/>
      <c r="AM358" s="23"/>
      <c r="AN358" s="23"/>
      <c r="AO358" s="23"/>
      <c r="AP358" s="23"/>
    </row>
    <row r="359" spans="18:42">
      <c r="R359" s="23"/>
      <c r="S359" s="23"/>
      <c r="T359" s="23"/>
      <c r="U359" s="23"/>
      <c r="V359" s="23"/>
      <c r="W359" s="23"/>
      <c r="X359" s="23"/>
      <c r="Y359" s="23"/>
      <c r="Z359" s="23"/>
      <c r="AA359" s="23"/>
      <c r="AB359" s="23"/>
      <c r="AC359" s="23"/>
      <c r="AD359" s="23"/>
      <c r="AE359" s="23"/>
      <c r="AF359" s="23"/>
      <c r="AG359" s="23"/>
      <c r="AH359" s="23"/>
      <c r="AI359" s="23"/>
      <c r="AJ359" s="23"/>
      <c r="AK359" s="23"/>
      <c r="AL359" s="23"/>
      <c r="AM359" s="23"/>
      <c r="AN359" s="23"/>
      <c r="AO359" s="23"/>
      <c r="AP359" s="23"/>
    </row>
    <row r="360" spans="18:42">
      <c r="R360" s="23"/>
      <c r="S360" s="23"/>
      <c r="T360" s="23"/>
      <c r="U360" s="23"/>
      <c r="V360" s="23"/>
      <c r="W360" s="23"/>
      <c r="X360" s="23"/>
      <c r="Y360" s="23"/>
      <c r="Z360" s="23"/>
      <c r="AA360" s="23"/>
      <c r="AB360" s="23"/>
      <c r="AC360" s="23"/>
      <c r="AD360" s="23"/>
      <c r="AE360" s="23"/>
      <c r="AF360" s="23"/>
      <c r="AG360" s="23"/>
      <c r="AH360" s="23"/>
      <c r="AI360" s="23"/>
      <c r="AJ360" s="23"/>
      <c r="AK360" s="23"/>
      <c r="AL360" s="23"/>
      <c r="AM360" s="23"/>
      <c r="AN360" s="23"/>
      <c r="AO360" s="23"/>
      <c r="AP360" s="23"/>
    </row>
    <row r="361" spans="18:42">
      <c r="R361" s="23"/>
      <c r="S361" s="23"/>
      <c r="T361" s="23"/>
      <c r="U361" s="23"/>
      <c r="V361" s="23"/>
      <c r="W361" s="23"/>
      <c r="X361" s="23"/>
      <c r="Y361" s="23"/>
      <c r="Z361" s="23"/>
      <c r="AA361" s="23"/>
      <c r="AB361" s="23"/>
      <c r="AC361" s="23"/>
      <c r="AD361" s="23"/>
      <c r="AE361" s="23"/>
      <c r="AF361" s="23"/>
      <c r="AG361" s="23"/>
      <c r="AH361" s="23"/>
      <c r="AI361" s="23"/>
      <c r="AJ361" s="23"/>
      <c r="AK361" s="23"/>
      <c r="AL361" s="23"/>
      <c r="AM361" s="23"/>
      <c r="AN361" s="23"/>
      <c r="AO361" s="23"/>
      <c r="AP361" s="23"/>
    </row>
    <row r="362" spans="18:42"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  <c r="AC362" s="23"/>
      <c r="AD362" s="23"/>
      <c r="AE362" s="23"/>
      <c r="AF362" s="23"/>
      <c r="AG362" s="23"/>
      <c r="AH362" s="23"/>
      <c r="AI362" s="23"/>
      <c r="AJ362" s="23"/>
      <c r="AK362" s="23"/>
      <c r="AL362" s="23"/>
      <c r="AM362" s="23"/>
      <c r="AN362" s="23"/>
      <c r="AO362" s="23"/>
      <c r="AP362" s="23"/>
    </row>
    <row r="363" spans="18:42"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  <c r="AC363" s="23"/>
      <c r="AD363" s="23"/>
      <c r="AE363" s="23"/>
      <c r="AF363" s="23"/>
      <c r="AG363" s="23"/>
      <c r="AH363" s="23"/>
      <c r="AI363" s="23"/>
      <c r="AJ363" s="23"/>
      <c r="AK363" s="23"/>
      <c r="AL363" s="23"/>
      <c r="AM363" s="23"/>
      <c r="AN363" s="23"/>
      <c r="AO363" s="23"/>
      <c r="AP363" s="23"/>
    </row>
    <row r="364" spans="18:42">
      <c r="R364" s="23"/>
      <c r="S364" s="23"/>
      <c r="T364" s="23"/>
      <c r="U364" s="23"/>
      <c r="V364" s="23"/>
      <c r="W364" s="23"/>
      <c r="X364" s="23"/>
      <c r="Y364" s="23"/>
      <c r="Z364" s="23"/>
      <c r="AA364" s="23"/>
      <c r="AB364" s="23"/>
      <c r="AC364" s="23"/>
      <c r="AD364" s="23"/>
      <c r="AE364" s="23"/>
      <c r="AF364" s="23"/>
      <c r="AG364" s="23"/>
      <c r="AH364" s="23"/>
      <c r="AI364" s="23"/>
      <c r="AJ364" s="23"/>
      <c r="AK364" s="23"/>
      <c r="AL364" s="23"/>
      <c r="AM364" s="23"/>
      <c r="AN364" s="23"/>
      <c r="AO364" s="23"/>
      <c r="AP364" s="23"/>
    </row>
    <row r="365" spans="18:42">
      <c r="R365" s="23"/>
      <c r="S365" s="23"/>
      <c r="T365" s="23"/>
      <c r="U365" s="23"/>
      <c r="V365" s="23"/>
      <c r="W365" s="23"/>
      <c r="X365" s="23"/>
      <c r="Y365" s="23"/>
      <c r="Z365" s="23"/>
      <c r="AA365" s="23"/>
      <c r="AB365" s="23"/>
      <c r="AC365" s="23"/>
      <c r="AD365" s="23"/>
      <c r="AE365" s="23"/>
      <c r="AF365" s="23"/>
      <c r="AG365" s="23"/>
      <c r="AH365" s="23"/>
      <c r="AI365" s="23"/>
      <c r="AJ365" s="23"/>
      <c r="AK365" s="23"/>
      <c r="AL365" s="23"/>
      <c r="AM365" s="23"/>
      <c r="AN365" s="23"/>
      <c r="AO365" s="23"/>
      <c r="AP365" s="23"/>
    </row>
    <row r="366" spans="18:42">
      <c r="R366" s="23"/>
      <c r="S366" s="23"/>
      <c r="T366" s="23"/>
      <c r="U366" s="23"/>
      <c r="V366" s="23"/>
      <c r="W366" s="23"/>
      <c r="X366" s="23"/>
      <c r="Y366" s="23"/>
      <c r="Z366" s="23"/>
      <c r="AA366" s="23"/>
      <c r="AB366" s="23"/>
      <c r="AC366" s="23"/>
      <c r="AD366" s="23"/>
      <c r="AE366" s="23"/>
      <c r="AF366" s="23"/>
      <c r="AG366" s="23"/>
      <c r="AH366" s="23"/>
      <c r="AI366" s="23"/>
      <c r="AJ366" s="23"/>
      <c r="AK366" s="23"/>
      <c r="AL366" s="23"/>
      <c r="AM366" s="23"/>
      <c r="AN366" s="23"/>
      <c r="AO366" s="23"/>
      <c r="AP366" s="23"/>
    </row>
    <row r="367" spans="18:42">
      <c r="R367" s="23"/>
      <c r="S367" s="23"/>
      <c r="T367" s="23"/>
      <c r="U367" s="23"/>
      <c r="V367" s="23"/>
      <c r="W367" s="23"/>
      <c r="X367" s="23"/>
      <c r="Y367" s="23"/>
      <c r="Z367" s="23"/>
      <c r="AA367" s="23"/>
      <c r="AB367" s="23"/>
      <c r="AC367" s="23"/>
      <c r="AD367" s="23"/>
      <c r="AE367" s="23"/>
      <c r="AF367" s="23"/>
      <c r="AG367" s="23"/>
      <c r="AH367" s="23"/>
      <c r="AI367" s="23"/>
      <c r="AJ367" s="23"/>
      <c r="AK367" s="23"/>
      <c r="AL367" s="23"/>
      <c r="AM367" s="23"/>
      <c r="AN367" s="23"/>
      <c r="AO367" s="23"/>
      <c r="AP367" s="23"/>
    </row>
    <row r="368" spans="18:42">
      <c r="R368" s="23"/>
      <c r="S368" s="23"/>
      <c r="T368" s="23"/>
      <c r="U368" s="23"/>
      <c r="V368" s="23"/>
      <c r="W368" s="23"/>
      <c r="X368" s="23"/>
      <c r="Y368" s="23"/>
      <c r="Z368" s="23"/>
      <c r="AA368" s="23"/>
      <c r="AB368" s="23"/>
      <c r="AC368" s="23"/>
      <c r="AD368" s="23"/>
      <c r="AE368" s="23"/>
      <c r="AF368" s="23"/>
      <c r="AG368" s="23"/>
      <c r="AH368" s="23"/>
      <c r="AI368" s="23"/>
      <c r="AJ368" s="23"/>
      <c r="AK368" s="23"/>
      <c r="AL368" s="23"/>
      <c r="AM368" s="23"/>
      <c r="AN368" s="23"/>
      <c r="AO368" s="23"/>
      <c r="AP368" s="23"/>
    </row>
    <row r="369" spans="18:42">
      <c r="R369" s="23"/>
      <c r="S369" s="23"/>
      <c r="T369" s="23"/>
      <c r="U369" s="23"/>
      <c r="V369" s="23"/>
      <c r="W369" s="23"/>
      <c r="X369" s="23"/>
      <c r="Y369" s="23"/>
      <c r="Z369" s="23"/>
      <c r="AA369" s="23"/>
      <c r="AB369" s="23"/>
      <c r="AC369" s="23"/>
      <c r="AD369" s="23"/>
      <c r="AE369" s="23"/>
      <c r="AF369" s="23"/>
      <c r="AG369" s="23"/>
      <c r="AH369" s="23"/>
      <c r="AI369" s="23"/>
      <c r="AJ369" s="23"/>
      <c r="AK369" s="23"/>
      <c r="AL369" s="23"/>
      <c r="AM369" s="23"/>
      <c r="AN369" s="23"/>
      <c r="AO369" s="23"/>
      <c r="AP369" s="23"/>
    </row>
    <row r="370" spans="18:42">
      <c r="R370" s="23"/>
      <c r="S370" s="23"/>
      <c r="T370" s="23"/>
      <c r="U370" s="23"/>
      <c r="V370" s="23"/>
      <c r="W370" s="23"/>
      <c r="X370" s="23"/>
      <c r="Y370" s="23"/>
      <c r="Z370" s="23"/>
      <c r="AA370" s="23"/>
      <c r="AB370" s="23"/>
      <c r="AC370" s="23"/>
      <c r="AD370" s="23"/>
      <c r="AE370" s="23"/>
      <c r="AF370" s="23"/>
      <c r="AG370" s="23"/>
      <c r="AH370" s="23"/>
      <c r="AI370" s="23"/>
      <c r="AJ370" s="23"/>
      <c r="AK370" s="23"/>
      <c r="AL370" s="23"/>
      <c r="AM370" s="23"/>
      <c r="AN370" s="23"/>
      <c r="AO370" s="23"/>
      <c r="AP370" s="23"/>
    </row>
    <row r="371" spans="18:42">
      <c r="R371" s="23"/>
      <c r="S371" s="23"/>
      <c r="T371" s="23"/>
      <c r="U371" s="23"/>
      <c r="V371" s="23"/>
      <c r="W371" s="23"/>
      <c r="X371" s="23"/>
      <c r="Y371" s="23"/>
      <c r="Z371" s="23"/>
      <c r="AA371" s="23"/>
      <c r="AB371" s="23"/>
      <c r="AC371" s="23"/>
      <c r="AD371" s="23"/>
      <c r="AE371" s="23"/>
      <c r="AF371" s="23"/>
      <c r="AG371" s="23"/>
      <c r="AH371" s="23"/>
      <c r="AI371" s="23"/>
      <c r="AJ371" s="23"/>
      <c r="AK371" s="23"/>
      <c r="AL371" s="23"/>
      <c r="AM371" s="23"/>
      <c r="AN371" s="23"/>
      <c r="AO371" s="23"/>
      <c r="AP371" s="23"/>
    </row>
    <row r="372" spans="18:42">
      <c r="R372" s="23"/>
      <c r="S372" s="23"/>
      <c r="T372" s="23"/>
      <c r="U372" s="23"/>
      <c r="V372" s="23"/>
      <c r="W372" s="23"/>
      <c r="X372" s="23"/>
      <c r="Y372" s="23"/>
      <c r="Z372" s="23"/>
      <c r="AA372" s="23"/>
      <c r="AB372" s="23"/>
      <c r="AC372" s="23"/>
      <c r="AD372" s="23"/>
      <c r="AE372" s="23"/>
      <c r="AF372" s="23"/>
      <c r="AG372" s="23"/>
      <c r="AH372" s="23"/>
      <c r="AI372" s="23"/>
      <c r="AJ372" s="23"/>
      <c r="AK372" s="23"/>
      <c r="AL372" s="23"/>
      <c r="AM372" s="23"/>
      <c r="AN372" s="23"/>
      <c r="AO372" s="23"/>
      <c r="AP372" s="23"/>
    </row>
    <row r="373" spans="18:42">
      <c r="R373" s="23"/>
      <c r="S373" s="23"/>
      <c r="T373" s="23"/>
      <c r="U373" s="23"/>
      <c r="V373" s="23"/>
      <c r="W373" s="23"/>
      <c r="X373" s="23"/>
      <c r="Y373" s="23"/>
      <c r="Z373" s="23"/>
      <c r="AA373" s="23"/>
      <c r="AB373" s="23"/>
      <c r="AC373" s="23"/>
      <c r="AD373" s="23"/>
      <c r="AE373" s="23"/>
      <c r="AF373" s="23"/>
      <c r="AG373" s="23"/>
      <c r="AH373" s="23"/>
      <c r="AI373" s="23"/>
      <c r="AJ373" s="23"/>
      <c r="AK373" s="23"/>
      <c r="AL373" s="23"/>
      <c r="AM373" s="23"/>
      <c r="AN373" s="23"/>
      <c r="AO373" s="23"/>
      <c r="AP373" s="23"/>
    </row>
    <row r="374" spans="18:42">
      <c r="R374" s="23"/>
      <c r="S374" s="23"/>
      <c r="T374" s="23"/>
      <c r="U374" s="23"/>
      <c r="V374" s="23"/>
      <c r="W374" s="23"/>
      <c r="X374" s="23"/>
      <c r="Y374" s="23"/>
      <c r="Z374" s="23"/>
      <c r="AA374" s="23"/>
      <c r="AB374" s="23"/>
      <c r="AC374" s="23"/>
      <c r="AD374" s="23"/>
      <c r="AE374" s="23"/>
      <c r="AF374" s="23"/>
      <c r="AG374" s="23"/>
      <c r="AH374" s="23"/>
      <c r="AI374" s="23"/>
      <c r="AJ374" s="23"/>
      <c r="AK374" s="23"/>
      <c r="AL374" s="23"/>
      <c r="AM374" s="23"/>
      <c r="AN374" s="23"/>
      <c r="AO374" s="23"/>
      <c r="AP374" s="23"/>
    </row>
    <row r="375" spans="18:42">
      <c r="R375" s="23"/>
      <c r="S375" s="23"/>
      <c r="T375" s="23"/>
      <c r="U375" s="23"/>
      <c r="V375" s="23"/>
      <c r="W375" s="23"/>
      <c r="X375" s="23"/>
      <c r="Y375" s="23"/>
      <c r="Z375" s="23"/>
      <c r="AA375" s="23"/>
      <c r="AB375" s="23"/>
      <c r="AC375" s="23"/>
      <c r="AD375" s="23"/>
      <c r="AE375" s="23"/>
      <c r="AF375" s="23"/>
      <c r="AG375" s="23"/>
      <c r="AH375" s="23"/>
      <c r="AI375" s="23"/>
      <c r="AJ375" s="23"/>
      <c r="AK375" s="23"/>
      <c r="AL375" s="23"/>
      <c r="AM375" s="23"/>
      <c r="AN375" s="23"/>
      <c r="AO375" s="23"/>
      <c r="AP375" s="23"/>
    </row>
    <row r="376" spans="18:42">
      <c r="R376" s="23"/>
      <c r="S376" s="23"/>
      <c r="T376" s="23"/>
      <c r="U376" s="23"/>
      <c r="V376" s="23"/>
      <c r="W376" s="23"/>
      <c r="X376" s="23"/>
      <c r="Y376" s="23"/>
      <c r="Z376" s="23"/>
      <c r="AA376" s="23"/>
      <c r="AB376" s="23"/>
      <c r="AC376" s="23"/>
      <c r="AD376" s="23"/>
      <c r="AE376" s="23"/>
      <c r="AF376" s="23"/>
      <c r="AG376" s="23"/>
      <c r="AH376" s="23"/>
      <c r="AI376" s="23"/>
      <c r="AJ376" s="23"/>
      <c r="AK376" s="23"/>
      <c r="AL376" s="23"/>
      <c r="AM376" s="23"/>
      <c r="AN376" s="23"/>
      <c r="AO376" s="23"/>
      <c r="AP376" s="23"/>
    </row>
    <row r="377" spans="18:42">
      <c r="R377" s="23"/>
      <c r="S377" s="23"/>
      <c r="T377" s="23"/>
      <c r="U377" s="23"/>
      <c r="V377" s="23"/>
      <c r="W377" s="23"/>
      <c r="X377" s="23"/>
      <c r="Y377" s="23"/>
      <c r="Z377" s="23"/>
      <c r="AA377" s="23"/>
      <c r="AB377" s="23"/>
      <c r="AC377" s="23"/>
      <c r="AD377" s="23"/>
      <c r="AE377" s="23"/>
      <c r="AF377" s="23"/>
      <c r="AG377" s="23"/>
      <c r="AH377" s="23"/>
      <c r="AI377" s="23"/>
      <c r="AJ377" s="23"/>
      <c r="AK377" s="23"/>
      <c r="AL377" s="23"/>
      <c r="AM377" s="23"/>
      <c r="AN377" s="23"/>
      <c r="AO377" s="23"/>
      <c r="AP377" s="23"/>
    </row>
    <row r="378" spans="18:42">
      <c r="R378" s="23"/>
      <c r="S378" s="23"/>
      <c r="T378" s="23"/>
      <c r="U378" s="23"/>
      <c r="V378" s="23"/>
      <c r="W378" s="23"/>
      <c r="X378" s="23"/>
      <c r="Y378" s="23"/>
      <c r="Z378" s="23"/>
      <c r="AA378" s="23"/>
      <c r="AB378" s="23"/>
      <c r="AC378" s="23"/>
      <c r="AD378" s="23"/>
      <c r="AE378" s="23"/>
      <c r="AF378" s="23"/>
      <c r="AG378" s="23"/>
      <c r="AH378" s="23"/>
      <c r="AI378" s="23"/>
      <c r="AJ378" s="23"/>
      <c r="AK378" s="23"/>
      <c r="AL378" s="23"/>
      <c r="AM378" s="23"/>
      <c r="AN378" s="23"/>
      <c r="AO378" s="23"/>
      <c r="AP378" s="23"/>
    </row>
    <row r="379" spans="18:42">
      <c r="R379" s="23"/>
      <c r="S379" s="23"/>
      <c r="T379" s="23"/>
      <c r="U379" s="23"/>
      <c r="V379" s="23"/>
      <c r="W379" s="23"/>
      <c r="X379" s="23"/>
      <c r="Y379" s="23"/>
      <c r="Z379" s="23"/>
      <c r="AA379" s="23"/>
      <c r="AB379" s="23"/>
      <c r="AC379" s="23"/>
      <c r="AD379" s="23"/>
      <c r="AE379" s="23"/>
      <c r="AF379" s="23"/>
      <c r="AG379" s="23"/>
      <c r="AH379" s="23"/>
      <c r="AI379" s="23"/>
      <c r="AJ379" s="23"/>
      <c r="AK379" s="23"/>
      <c r="AL379" s="23"/>
      <c r="AM379" s="23"/>
      <c r="AN379" s="23"/>
      <c r="AO379" s="23"/>
      <c r="AP379" s="23"/>
    </row>
    <row r="380" spans="18:42">
      <c r="R380" s="23"/>
      <c r="S380" s="23"/>
      <c r="T380" s="23"/>
      <c r="U380" s="23"/>
      <c r="V380" s="23"/>
      <c r="W380" s="23"/>
      <c r="X380" s="23"/>
      <c r="Y380" s="23"/>
      <c r="Z380" s="23"/>
      <c r="AA380" s="23"/>
      <c r="AB380" s="23"/>
      <c r="AC380" s="23"/>
      <c r="AD380" s="23"/>
      <c r="AE380" s="23"/>
      <c r="AF380" s="23"/>
      <c r="AG380" s="23"/>
      <c r="AH380" s="23"/>
      <c r="AI380" s="23"/>
      <c r="AJ380" s="23"/>
      <c r="AK380" s="23"/>
      <c r="AL380" s="23"/>
      <c r="AM380" s="23"/>
      <c r="AN380" s="23"/>
      <c r="AO380" s="23"/>
      <c r="AP380" s="23"/>
    </row>
    <row r="381" spans="18:42">
      <c r="R381" s="23"/>
      <c r="S381" s="23"/>
      <c r="T381" s="23"/>
      <c r="U381" s="23"/>
      <c r="V381" s="23"/>
      <c r="W381" s="23"/>
      <c r="X381" s="23"/>
      <c r="Y381" s="23"/>
      <c r="Z381" s="23"/>
      <c r="AA381" s="23"/>
      <c r="AB381" s="23"/>
      <c r="AC381" s="23"/>
      <c r="AD381" s="23"/>
      <c r="AE381" s="23"/>
      <c r="AF381" s="23"/>
      <c r="AG381" s="23"/>
      <c r="AH381" s="23"/>
      <c r="AI381" s="23"/>
      <c r="AJ381" s="23"/>
      <c r="AK381" s="23"/>
      <c r="AL381" s="23"/>
      <c r="AM381" s="23"/>
      <c r="AN381" s="23"/>
      <c r="AO381" s="23"/>
      <c r="AP381" s="23"/>
    </row>
    <row r="382" spans="18:42">
      <c r="R382" s="23"/>
      <c r="S382" s="23"/>
      <c r="T382" s="23"/>
      <c r="U382" s="23"/>
      <c r="V382" s="23"/>
      <c r="W382" s="23"/>
      <c r="X382" s="23"/>
      <c r="Y382" s="23"/>
      <c r="Z382" s="23"/>
      <c r="AA382" s="23"/>
      <c r="AB382" s="23"/>
      <c r="AC382" s="23"/>
      <c r="AD382" s="23"/>
      <c r="AE382" s="23"/>
      <c r="AF382" s="23"/>
      <c r="AG382" s="23"/>
      <c r="AH382" s="23"/>
      <c r="AI382" s="23"/>
      <c r="AJ382" s="23"/>
      <c r="AK382" s="23"/>
      <c r="AL382" s="23"/>
      <c r="AM382" s="23"/>
      <c r="AN382" s="23"/>
      <c r="AO382" s="23"/>
      <c r="AP382" s="23"/>
    </row>
    <row r="383" spans="18:42">
      <c r="R383" s="23"/>
      <c r="S383" s="23"/>
      <c r="T383" s="23"/>
      <c r="U383" s="23"/>
      <c r="V383" s="23"/>
      <c r="W383" s="23"/>
      <c r="X383" s="23"/>
      <c r="Y383" s="23"/>
      <c r="Z383" s="23"/>
      <c r="AA383" s="23"/>
      <c r="AB383" s="23"/>
      <c r="AC383" s="23"/>
      <c r="AD383" s="23"/>
      <c r="AE383" s="23"/>
      <c r="AF383" s="23"/>
      <c r="AG383" s="23"/>
      <c r="AH383" s="23"/>
      <c r="AI383" s="23"/>
      <c r="AJ383" s="23"/>
      <c r="AK383" s="23"/>
      <c r="AL383" s="23"/>
      <c r="AM383" s="23"/>
      <c r="AN383" s="23"/>
      <c r="AO383" s="23"/>
      <c r="AP383" s="23"/>
    </row>
    <row r="384" spans="18:42">
      <c r="R384" s="23"/>
      <c r="S384" s="23"/>
      <c r="T384" s="23"/>
      <c r="U384" s="23"/>
      <c r="V384" s="23"/>
      <c r="W384" s="23"/>
      <c r="X384" s="23"/>
      <c r="Y384" s="23"/>
      <c r="Z384" s="23"/>
      <c r="AA384" s="23"/>
      <c r="AB384" s="23"/>
      <c r="AC384" s="23"/>
      <c r="AD384" s="23"/>
      <c r="AE384" s="23"/>
      <c r="AF384" s="23"/>
      <c r="AG384" s="23"/>
      <c r="AH384" s="23"/>
      <c r="AI384" s="23"/>
      <c r="AJ384" s="23"/>
      <c r="AK384" s="23"/>
      <c r="AL384" s="23"/>
      <c r="AM384" s="23"/>
      <c r="AN384" s="23"/>
      <c r="AO384" s="23"/>
      <c r="AP384" s="23"/>
    </row>
    <row r="385" spans="18:42">
      <c r="R385" s="23"/>
      <c r="S385" s="23"/>
      <c r="T385" s="23"/>
      <c r="U385" s="23"/>
      <c r="V385" s="23"/>
      <c r="W385" s="23"/>
      <c r="X385" s="23"/>
      <c r="Y385" s="23"/>
      <c r="Z385" s="23"/>
      <c r="AA385" s="23"/>
      <c r="AB385" s="23"/>
      <c r="AC385" s="23"/>
      <c r="AD385" s="23"/>
      <c r="AE385" s="23"/>
      <c r="AF385" s="23"/>
      <c r="AG385" s="23"/>
      <c r="AH385" s="23"/>
      <c r="AI385" s="23"/>
      <c r="AJ385" s="23"/>
      <c r="AK385" s="23"/>
      <c r="AL385" s="23"/>
      <c r="AM385" s="23"/>
      <c r="AN385" s="23"/>
      <c r="AO385" s="23"/>
      <c r="AP385" s="23"/>
    </row>
    <row r="386" spans="18:42">
      <c r="R386" s="23"/>
      <c r="S386" s="23"/>
      <c r="T386" s="23"/>
      <c r="U386" s="23"/>
      <c r="V386" s="23"/>
      <c r="W386" s="23"/>
      <c r="X386" s="23"/>
      <c r="Y386" s="23"/>
      <c r="Z386" s="23"/>
      <c r="AA386" s="23"/>
      <c r="AB386" s="23"/>
      <c r="AC386" s="23"/>
      <c r="AD386" s="23"/>
      <c r="AE386" s="23"/>
      <c r="AF386" s="23"/>
      <c r="AG386" s="23"/>
      <c r="AH386" s="23"/>
      <c r="AI386" s="23"/>
      <c r="AJ386" s="23"/>
      <c r="AK386" s="23"/>
      <c r="AL386" s="23"/>
      <c r="AM386" s="23"/>
      <c r="AN386" s="23"/>
      <c r="AO386" s="23"/>
      <c r="AP386" s="23"/>
    </row>
    <row r="387" spans="18:42">
      <c r="R387" s="23"/>
      <c r="S387" s="23"/>
      <c r="T387" s="23"/>
      <c r="U387" s="23"/>
      <c r="V387" s="23"/>
      <c r="W387" s="23"/>
      <c r="X387" s="23"/>
      <c r="Y387" s="23"/>
      <c r="Z387" s="23"/>
      <c r="AA387" s="23"/>
      <c r="AB387" s="23"/>
      <c r="AC387" s="23"/>
      <c r="AD387" s="23"/>
      <c r="AE387" s="23"/>
      <c r="AF387" s="23"/>
      <c r="AG387" s="23"/>
      <c r="AH387" s="23"/>
      <c r="AI387" s="23"/>
      <c r="AJ387" s="23"/>
      <c r="AK387" s="23"/>
      <c r="AL387" s="23"/>
      <c r="AM387" s="23"/>
      <c r="AN387" s="23"/>
      <c r="AO387" s="23"/>
      <c r="AP387" s="23"/>
    </row>
    <row r="388" spans="18:42">
      <c r="R388" s="23"/>
      <c r="S388" s="23"/>
      <c r="T388" s="23"/>
      <c r="U388" s="23"/>
      <c r="V388" s="23"/>
      <c r="W388" s="23"/>
      <c r="X388" s="23"/>
      <c r="Y388" s="23"/>
      <c r="Z388" s="23"/>
      <c r="AA388" s="23"/>
      <c r="AB388" s="23"/>
      <c r="AC388" s="23"/>
      <c r="AD388" s="23"/>
      <c r="AE388" s="23"/>
      <c r="AF388" s="23"/>
      <c r="AG388" s="23"/>
      <c r="AH388" s="23"/>
      <c r="AI388" s="23"/>
      <c r="AJ388" s="23"/>
      <c r="AK388" s="23"/>
      <c r="AL388" s="23"/>
      <c r="AM388" s="23"/>
      <c r="AN388" s="23"/>
      <c r="AO388" s="23"/>
      <c r="AP388" s="23"/>
    </row>
    <row r="389" spans="18:42">
      <c r="R389" s="23"/>
      <c r="S389" s="23"/>
      <c r="T389" s="23"/>
      <c r="U389" s="23"/>
      <c r="V389" s="23"/>
      <c r="W389" s="23"/>
      <c r="X389" s="23"/>
      <c r="Y389" s="23"/>
      <c r="Z389" s="23"/>
      <c r="AA389" s="23"/>
      <c r="AB389" s="23"/>
      <c r="AC389" s="23"/>
      <c r="AD389" s="23"/>
      <c r="AE389" s="23"/>
      <c r="AF389" s="23"/>
      <c r="AG389" s="23"/>
      <c r="AH389" s="23"/>
      <c r="AI389" s="23"/>
      <c r="AJ389" s="23"/>
      <c r="AK389" s="23"/>
      <c r="AL389" s="23"/>
      <c r="AM389" s="23"/>
      <c r="AN389" s="23"/>
      <c r="AO389" s="23"/>
      <c r="AP389" s="23"/>
    </row>
    <row r="390" spans="18:42">
      <c r="R390" s="23"/>
      <c r="S390" s="23"/>
      <c r="T390" s="23"/>
      <c r="U390" s="23"/>
      <c r="V390" s="23"/>
      <c r="W390" s="23"/>
      <c r="X390" s="23"/>
      <c r="Y390" s="23"/>
      <c r="Z390" s="23"/>
      <c r="AA390" s="23"/>
      <c r="AB390" s="23"/>
      <c r="AC390" s="23"/>
      <c r="AD390" s="23"/>
      <c r="AE390" s="23"/>
      <c r="AF390" s="23"/>
      <c r="AG390" s="23"/>
      <c r="AH390" s="23"/>
      <c r="AI390" s="23"/>
      <c r="AJ390" s="23"/>
      <c r="AK390" s="23"/>
      <c r="AL390" s="23"/>
      <c r="AM390" s="23"/>
      <c r="AN390" s="23"/>
      <c r="AO390" s="23"/>
      <c r="AP390" s="23"/>
    </row>
    <row r="391" spans="18:42">
      <c r="R391" s="23"/>
      <c r="S391" s="23"/>
      <c r="T391" s="23"/>
      <c r="U391" s="23"/>
      <c r="V391" s="23"/>
      <c r="W391" s="23"/>
      <c r="X391" s="23"/>
      <c r="Y391" s="23"/>
      <c r="Z391" s="23"/>
      <c r="AA391" s="23"/>
      <c r="AB391" s="23"/>
      <c r="AC391" s="23"/>
      <c r="AD391" s="23"/>
      <c r="AE391" s="23"/>
      <c r="AF391" s="23"/>
      <c r="AG391" s="23"/>
      <c r="AH391" s="23"/>
      <c r="AI391" s="23"/>
      <c r="AJ391" s="23"/>
      <c r="AK391" s="23"/>
      <c r="AL391" s="23"/>
      <c r="AM391" s="23"/>
      <c r="AN391" s="23"/>
      <c r="AO391" s="23"/>
      <c r="AP391" s="23"/>
    </row>
    <row r="392" spans="18:42">
      <c r="R392" s="23"/>
      <c r="S392" s="23"/>
      <c r="T392" s="23"/>
      <c r="U392" s="23"/>
      <c r="V392" s="23"/>
      <c r="W392" s="23"/>
      <c r="X392" s="23"/>
      <c r="Y392" s="23"/>
      <c r="Z392" s="23"/>
      <c r="AA392" s="23"/>
      <c r="AB392" s="23"/>
      <c r="AC392" s="23"/>
      <c r="AD392" s="23"/>
      <c r="AE392" s="23"/>
      <c r="AF392" s="23"/>
      <c r="AG392" s="23"/>
      <c r="AH392" s="23"/>
      <c r="AI392" s="23"/>
      <c r="AJ392" s="23"/>
      <c r="AK392" s="23"/>
      <c r="AL392" s="23"/>
      <c r="AM392" s="23"/>
      <c r="AN392" s="23"/>
      <c r="AO392" s="23"/>
      <c r="AP392" s="23"/>
    </row>
    <row r="393" spans="18:42">
      <c r="R393" s="23"/>
      <c r="S393" s="23"/>
      <c r="T393" s="23"/>
      <c r="U393" s="23"/>
      <c r="V393" s="23"/>
      <c r="W393" s="23"/>
      <c r="X393" s="23"/>
      <c r="Y393" s="23"/>
      <c r="Z393" s="23"/>
      <c r="AA393" s="23"/>
      <c r="AB393" s="23"/>
      <c r="AC393" s="23"/>
      <c r="AD393" s="23"/>
      <c r="AE393" s="23"/>
      <c r="AF393" s="23"/>
      <c r="AG393" s="23"/>
      <c r="AH393" s="23"/>
      <c r="AI393" s="23"/>
      <c r="AJ393" s="23"/>
      <c r="AK393" s="23"/>
      <c r="AL393" s="23"/>
      <c r="AM393" s="23"/>
      <c r="AN393" s="23"/>
      <c r="AO393" s="23"/>
      <c r="AP393" s="23"/>
    </row>
    <row r="394" spans="18:42">
      <c r="R394" s="23"/>
      <c r="S394" s="23"/>
      <c r="T394" s="23"/>
      <c r="U394" s="23"/>
      <c r="V394" s="23"/>
      <c r="W394" s="23"/>
      <c r="X394" s="23"/>
      <c r="Y394" s="23"/>
      <c r="Z394" s="23"/>
      <c r="AA394" s="23"/>
      <c r="AB394" s="23"/>
      <c r="AC394" s="23"/>
      <c r="AD394" s="23"/>
      <c r="AE394" s="23"/>
      <c r="AF394" s="23"/>
      <c r="AG394" s="23"/>
      <c r="AH394" s="23"/>
      <c r="AI394" s="23"/>
      <c r="AJ394" s="23"/>
      <c r="AK394" s="23"/>
      <c r="AL394" s="23"/>
      <c r="AM394" s="23"/>
      <c r="AN394" s="23"/>
      <c r="AO394" s="23"/>
      <c r="AP394" s="23"/>
    </row>
    <row r="395" spans="18:42">
      <c r="R395" s="23"/>
      <c r="S395" s="23"/>
      <c r="T395" s="23"/>
      <c r="U395" s="23"/>
      <c r="V395" s="23"/>
      <c r="W395" s="23"/>
      <c r="X395" s="23"/>
      <c r="Y395" s="23"/>
      <c r="Z395" s="23"/>
      <c r="AA395" s="23"/>
      <c r="AB395" s="23"/>
      <c r="AC395" s="23"/>
      <c r="AD395" s="23"/>
      <c r="AE395" s="23"/>
      <c r="AF395" s="23"/>
      <c r="AG395" s="23"/>
      <c r="AH395" s="23"/>
      <c r="AI395" s="23"/>
      <c r="AJ395" s="23"/>
      <c r="AK395" s="23"/>
      <c r="AL395" s="23"/>
      <c r="AM395" s="23"/>
      <c r="AN395" s="23"/>
      <c r="AO395" s="23"/>
      <c r="AP395" s="23"/>
    </row>
    <row r="396" spans="18:42">
      <c r="R396" s="23"/>
      <c r="S396" s="23"/>
      <c r="T396" s="23"/>
      <c r="U396" s="23"/>
      <c r="V396" s="23"/>
      <c r="W396" s="23"/>
      <c r="X396" s="23"/>
      <c r="Y396" s="23"/>
      <c r="Z396" s="23"/>
      <c r="AA396" s="23"/>
      <c r="AB396" s="23"/>
      <c r="AC396" s="23"/>
      <c r="AD396" s="23"/>
      <c r="AE396" s="23"/>
      <c r="AF396" s="23"/>
      <c r="AG396" s="23"/>
      <c r="AH396" s="23"/>
      <c r="AI396" s="23"/>
      <c r="AJ396" s="23"/>
      <c r="AK396" s="23"/>
      <c r="AL396" s="23"/>
      <c r="AM396" s="23"/>
      <c r="AN396" s="23"/>
      <c r="AO396" s="23"/>
      <c r="AP396" s="23"/>
    </row>
    <row r="397" spans="18:42">
      <c r="R397" s="23"/>
      <c r="S397" s="23"/>
      <c r="T397" s="23"/>
      <c r="U397" s="23"/>
      <c r="V397" s="23"/>
      <c r="W397" s="23"/>
      <c r="X397" s="23"/>
      <c r="Y397" s="23"/>
      <c r="Z397" s="23"/>
      <c r="AA397" s="23"/>
      <c r="AB397" s="23"/>
      <c r="AC397" s="23"/>
      <c r="AD397" s="23"/>
      <c r="AE397" s="23"/>
      <c r="AF397" s="23"/>
      <c r="AG397" s="23"/>
      <c r="AH397" s="23"/>
      <c r="AI397" s="23"/>
      <c r="AJ397" s="23"/>
      <c r="AK397" s="23"/>
      <c r="AL397" s="23"/>
      <c r="AM397" s="23"/>
      <c r="AN397" s="23"/>
      <c r="AO397" s="23"/>
      <c r="AP397" s="23"/>
    </row>
    <row r="398" spans="18:42">
      <c r="R398" s="23"/>
      <c r="S398" s="23"/>
      <c r="T398" s="23"/>
      <c r="U398" s="23"/>
      <c r="V398" s="23"/>
      <c r="W398" s="23"/>
      <c r="X398" s="23"/>
      <c r="Y398" s="23"/>
      <c r="Z398" s="23"/>
      <c r="AA398" s="23"/>
      <c r="AB398" s="23"/>
      <c r="AC398" s="23"/>
      <c r="AD398" s="23"/>
      <c r="AE398" s="23"/>
      <c r="AF398" s="23"/>
      <c r="AG398" s="23"/>
      <c r="AH398" s="23"/>
      <c r="AI398" s="23"/>
      <c r="AJ398" s="23"/>
      <c r="AK398" s="23"/>
      <c r="AL398" s="23"/>
      <c r="AM398" s="23"/>
      <c r="AN398" s="23"/>
      <c r="AO398" s="23"/>
      <c r="AP398" s="23"/>
    </row>
    <row r="399" spans="18:42">
      <c r="R399" s="23"/>
      <c r="S399" s="23"/>
      <c r="T399" s="23"/>
      <c r="U399" s="23"/>
      <c r="V399" s="23"/>
      <c r="W399" s="23"/>
      <c r="X399" s="23"/>
      <c r="Y399" s="23"/>
      <c r="Z399" s="23"/>
      <c r="AA399" s="23"/>
      <c r="AB399" s="23"/>
      <c r="AC399" s="23"/>
      <c r="AD399" s="23"/>
      <c r="AE399" s="23"/>
      <c r="AF399" s="23"/>
      <c r="AG399" s="23"/>
      <c r="AH399" s="23"/>
      <c r="AI399" s="23"/>
      <c r="AJ399" s="23"/>
      <c r="AK399" s="23"/>
      <c r="AL399" s="23"/>
      <c r="AM399" s="23"/>
      <c r="AN399" s="23"/>
      <c r="AO399" s="23"/>
      <c r="AP399" s="23"/>
    </row>
    <row r="400" spans="18:42">
      <c r="R400" s="23"/>
      <c r="S400" s="23"/>
      <c r="T400" s="23"/>
      <c r="U400" s="23"/>
      <c r="V400" s="23"/>
      <c r="W400" s="23"/>
      <c r="X400" s="23"/>
      <c r="Y400" s="23"/>
      <c r="Z400" s="23"/>
      <c r="AA400" s="23"/>
      <c r="AB400" s="23"/>
      <c r="AC400" s="23"/>
      <c r="AD400" s="23"/>
      <c r="AE400" s="23"/>
      <c r="AF400" s="23"/>
      <c r="AG400" s="23"/>
      <c r="AH400" s="23"/>
      <c r="AI400" s="23"/>
      <c r="AJ400" s="23"/>
      <c r="AK400" s="23"/>
      <c r="AL400" s="23"/>
      <c r="AM400" s="23"/>
      <c r="AN400" s="23"/>
      <c r="AO400" s="23"/>
      <c r="AP400" s="23"/>
    </row>
    <row r="401" spans="18:42">
      <c r="R401" s="23"/>
      <c r="S401" s="23"/>
      <c r="T401" s="23"/>
      <c r="U401" s="23"/>
      <c r="V401" s="23"/>
      <c r="W401" s="23"/>
      <c r="X401" s="23"/>
      <c r="Y401" s="23"/>
      <c r="Z401" s="23"/>
      <c r="AA401" s="23"/>
      <c r="AB401" s="23"/>
      <c r="AC401" s="23"/>
      <c r="AD401" s="23"/>
      <c r="AE401" s="23"/>
      <c r="AF401" s="23"/>
      <c r="AG401" s="23"/>
      <c r="AH401" s="23"/>
      <c r="AI401" s="23"/>
      <c r="AJ401" s="23"/>
      <c r="AK401" s="23"/>
      <c r="AL401" s="23"/>
      <c r="AM401" s="23"/>
      <c r="AN401" s="23"/>
      <c r="AO401" s="23"/>
      <c r="AP401" s="23"/>
    </row>
    <row r="402" spans="18:42">
      <c r="R402" s="23"/>
      <c r="S402" s="23"/>
      <c r="T402" s="23"/>
      <c r="U402" s="23"/>
      <c r="V402" s="23"/>
      <c r="W402" s="23"/>
      <c r="X402" s="23"/>
      <c r="Y402" s="23"/>
      <c r="Z402" s="23"/>
      <c r="AA402" s="23"/>
      <c r="AB402" s="23"/>
      <c r="AC402" s="23"/>
      <c r="AD402" s="23"/>
      <c r="AE402" s="23"/>
      <c r="AF402" s="23"/>
      <c r="AG402" s="23"/>
      <c r="AH402" s="23"/>
      <c r="AI402" s="23"/>
      <c r="AJ402" s="23"/>
      <c r="AK402" s="23"/>
      <c r="AL402" s="23"/>
      <c r="AM402" s="23"/>
      <c r="AN402" s="23"/>
      <c r="AO402" s="23"/>
      <c r="AP402" s="23"/>
    </row>
    <row r="403" spans="18:42">
      <c r="R403" s="23"/>
      <c r="S403" s="23"/>
      <c r="T403" s="23"/>
      <c r="U403" s="23"/>
      <c r="V403" s="23"/>
      <c r="W403" s="23"/>
      <c r="X403" s="23"/>
      <c r="Y403" s="23"/>
      <c r="Z403" s="23"/>
      <c r="AA403" s="23"/>
      <c r="AB403" s="23"/>
      <c r="AC403" s="23"/>
      <c r="AD403" s="23"/>
      <c r="AE403" s="23"/>
      <c r="AF403" s="23"/>
      <c r="AG403" s="23"/>
      <c r="AH403" s="23"/>
      <c r="AI403" s="23"/>
      <c r="AJ403" s="23"/>
      <c r="AK403" s="23"/>
      <c r="AL403" s="23"/>
      <c r="AM403" s="23"/>
      <c r="AN403" s="23"/>
      <c r="AO403" s="23"/>
      <c r="AP403" s="23"/>
    </row>
    <row r="404" spans="18:42">
      <c r="R404" s="23"/>
      <c r="S404" s="23"/>
      <c r="T404" s="23"/>
      <c r="U404" s="23"/>
      <c r="V404" s="23"/>
      <c r="W404" s="23"/>
      <c r="X404" s="23"/>
      <c r="Y404" s="23"/>
      <c r="Z404" s="23"/>
      <c r="AA404" s="23"/>
      <c r="AB404" s="23"/>
      <c r="AC404" s="23"/>
      <c r="AD404" s="23"/>
      <c r="AE404" s="23"/>
      <c r="AF404" s="23"/>
      <c r="AG404" s="23"/>
      <c r="AH404" s="23"/>
      <c r="AI404" s="23"/>
      <c r="AJ404" s="23"/>
      <c r="AK404" s="23"/>
      <c r="AL404" s="23"/>
      <c r="AM404" s="23"/>
      <c r="AN404" s="23"/>
      <c r="AO404" s="23"/>
      <c r="AP404" s="23"/>
    </row>
    <row r="405" spans="18:42">
      <c r="R405" s="23"/>
      <c r="S405" s="23"/>
      <c r="T405" s="23"/>
      <c r="U405" s="23"/>
      <c r="V405" s="23"/>
      <c r="W405" s="23"/>
      <c r="X405" s="23"/>
      <c r="Y405" s="23"/>
      <c r="Z405" s="23"/>
      <c r="AA405" s="23"/>
      <c r="AB405" s="23"/>
      <c r="AC405" s="23"/>
      <c r="AD405" s="23"/>
      <c r="AE405" s="23"/>
      <c r="AF405" s="23"/>
      <c r="AG405" s="23"/>
      <c r="AH405" s="23"/>
      <c r="AI405" s="23"/>
      <c r="AJ405" s="23"/>
      <c r="AK405" s="23"/>
      <c r="AL405" s="23"/>
      <c r="AM405" s="23"/>
      <c r="AN405" s="23"/>
      <c r="AO405" s="23"/>
      <c r="AP405" s="23"/>
    </row>
    <row r="406" spans="18:42">
      <c r="R406" s="23"/>
      <c r="S406" s="23"/>
      <c r="T406" s="23"/>
      <c r="U406" s="23"/>
      <c r="V406" s="23"/>
      <c r="W406" s="23"/>
      <c r="X406" s="23"/>
      <c r="Y406" s="23"/>
      <c r="Z406" s="23"/>
      <c r="AA406" s="23"/>
      <c r="AB406" s="23"/>
      <c r="AC406" s="23"/>
      <c r="AD406" s="23"/>
      <c r="AE406" s="23"/>
      <c r="AF406" s="23"/>
      <c r="AG406" s="23"/>
      <c r="AH406" s="23"/>
      <c r="AI406" s="23"/>
      <c r="AJ406" s="23"/>
      <c r="AK406" s="23"/>
      <c r="AL406" s="23"/>
      <c r="AM406" s="23"/>
      <c r="AN406" s="23"/>
      <c r="AO406" s="23"/>
      <c r="AP406" s="23"/>
    </row>
    <row r="407" spans="18:42">
      <c r="R407" s="23"/>
      <c r="S407" s="23"/>
      <c r="T407" s="23"/>
      <c r="U407" s="23"/>
      <c r="V407" s="23"/>
      <c r="W407" s="23"/>
      <c r="X407" s="23"/>
      <c r="Y407" s="23"/>
      <c r="Z407" s="23"/>
      <c r="AA407" s="23"/>
      <c r="AB407" s="23"/>
      <c r="AC407" s="23"/>
      <c r="AD407" s="23"/>
      <c r="AE407" s="23"/>
      <c r="AF407" s="23"/>
      <c r="AG407" s="23"/>
      <c r="AH407" s="23"/>
      <c r="AI407" s="23"/>
      <c r="AJ407" s="23"/>
      <c r="AK407" s="23"/>
      <c r="AL407" s="23"/>
      <c r="AM407" s="23"/>
      <c r="AN407" s="23"/>
      <c r="AO407" s="23"/>
      <c r="AP407" s="23"/>
    </row>
    <row r="408" spans="18:42">
      <c r="R408" s="23"/>
      <c r="S408" s="23"/>
      <c r="T408" s="23"/>
      <c r="U408" s="23"/>
      <c r="V408" s="23"/>
      <c r="W408" s="23"/>
      <c r="X408" s="23"/>
      <c r="Y408" s="23"/>
      <c r="Z408" s="23"/>
      <c r="AA408" s="23"/>
      <c r="AB408" s="23"/>
      <c r="AC408" s="23"/>
      <c r="AD408" s="23"/>
      <c r="AE408" s="23"/>
      <c r="AF408" s="23"/>
      <c r="AG408" s="23"/>
      <c r="AH408" s="23"/>
      <c r="AI408" s="23"/>
      <c r="AJ408" s="23"/>
      <c r="AK408" s="23"/>
      <c r="AL408" s="23"/>
      <c r="AM408" s="23"/>
      <c r="AN408" s="23"/>
      <c r="AO408" s="23"/>
      <c r="AP408" s="23"/>
    </row>
    <row r="409" spans="18:42">
      <c r="R409" s="23"/>
      <c r="S409" s="23"/>
      <c r="T409" s="23"/>
      <c r="U409" s="23"/>
      <c r="V409" s="23"/>
      <c r="W409" s="23"/>
      <c r="X409" s="23"/>
      <c r="Y409" s="23"/>
      <c r="Z409" s="23"/>
      <c r="AA409" s="23"/>
      <c r="AB409" s="23"/>
      <c r="AC409" s="23"/>
      <c r="AD409" s="23"/>
      <c r="AE409" s="23"/>
      <c r="AF409" s="23"/>
      <c r="AG409" s="23"/>
      <c r="AH409" s="23"/>
      <c r="AI409" s="23"/>
      <c r="AJ409" s="23"/>
      <c r="AK409" s="23"/>
      <c r="AL409" s="23"/>
      <c r="AM409" s="23"/>
      <c r="AN409" s="23"/>
      <c r="AO409" s="23"/>
      <c r="AP409" s="23"/>
    </row>
    <row r="410" spans="18:42">
      <c r="R410" s="23"/>
      <c r="S410" s="23"/>
      <c r="T410" s="23"/>
      <c r="U410" s="23"/>
      <c r="V410" s="23"/>
      <c r="W410" s="23"/>
      <c r="X410" s="23"/>
      <c r="Y410" s="23"/>
      <c r="Z410" s="23"/>
      <c r="AA410" s="23"/>
      <c r="AB410" s="23"/>
      <c r="AC410" s="23"/>
      <c r="AD410" s="23"/>
      <c r="AE410" s="23"/>
      <c r="AF410" s="23"/>
      <c r="AG410" s="23"/>
      <c r="AH410" s="23"/>
      <c r="AI410" s="23"/>
      <c r="AJ410" s="23"/>
      <c r="AK410" s="23"/>
      <c r="AL410" s="23"/>
      <c r="AM410" s="23"/>
      <c r="AN410" s="23"/>
      <c r="AO410" s="23"/>
      <c r="AP410" s="23"/>
    </row>
    <row r="411" spans="18:42">
      <c r="R411" s="23"/>
      <c r="S411" s="23"/>
      <c r="T411" s="23"/>
      <c r="U411" s="23"/>
      <c r="V411" s="23"/>
      <c r="W411" s="23"/>
      <c r="X411" s="23"/>
      <c r="Y411" s="23"/>
      <c r="Z411" s="23"/>
      <c r="AA411" s="23"/>
      <c r="AB411" s="23"/>
      <c r="AC411" s="23"/>
      <c r="AD411" s="23"/>
      <c r="AE411" s="23"/>
      <c r="AF411" s="23"/>
      <c r="AG411" s="23"/>
      <c r="AH411" s="23"/>
      <c r="AI411" s="23"/>
      <c r="AJ411" s="23"/>
      <c r="AK411" s="23"/>
      <c r="AL411" s="23"/>
      <c r="AM411" s="23"/>
      <c r="AN411" s="23"/>
      <c r="AO411" s="23"/>
      <c r="AP411" s="23"/>
    </row>
    <row r="412" spans="18:42">
      <c r="R412" s="23"/>
      <c r="S412" s="23"/>
      <c r="T412" s="23"/>
      <c r="U412" s="23"/>
      <c r="V412" s="23"/>
      <c r="W412" s="23"/>
      <c r="X412" s="23"/>
      <c r="Y412" s="23"/>
      <c r="Z412" s="23"/>
      <c r="AA412" s="23"/>
      <c r="AB412" s="23"/>
      <c r="AC412" s="23"/>
      <c r="AD412" s="23"/>
      <c r="AE412" s="23"/>
      <c r="AF412" s="23"/>
      <c r="AG412" s="23"/>
      <c r="AH412" s="23"/>
      <c r="AI412" s="23"/>
      <c r="AJ412" s="23"/>
      <c r="AK412" s="23"/>
      <c r="AL412" s="23"/>
      <c r="AM412" s="23"/>
      <c r="AN412" s="23"/>
      <c r="AO412" s="23"/>
      <c r="AP412" s="23"/>
    </row>
    <row r="413" spans="18:42">
      <c r="R413" s="23"/>
      <c r="S413" s="23"/>
      <c r="T413" s="23"/>
      <c r="U413" s="23"/>
      <c r="V413" s="23"/>
      <c r="W413" s="23"/>
      <c r="X413" s="23"/>
      <c r="Y413" s="23"/>
      <c r="Z413" s="23"/>
      <c r="AA413" s="23"/>
      <c r="AB413" s="23"/>
      <c r="AC413" s="23"/>
      <c r="AD413" s="23"/>
      <c r="AE413" s="23"/>
      <c r="AF413" s="23"/>
      <c r="AG413" s="23"/>
      <c r="AH413" s="23"/>
      <c r="AI413" s="23"/>
      <c r="AJ413" s="23"/>
      <c r="AK413" s="23"/>
      <c r="AL413" s="23"/>
      <c r="AM413" s="23"/>
      <c r="AN413" s="23"/>
      <c r="AO413" s="23"/>
      <c r="AP413" s="23"/>
    </row>
    <row r="414" spans="18:42">
      <c r="R414" s="23"/>
      <c r="S414" s="23"/>
      <c r="T414" s="23"/>
      <c r="U414" s="23"/>
      <c r="V414" s="23"/>
      <c r="W414" s="23"/>
      <c r="X414" s="23"/>
      <c r="Y414" s="23"/>
      <c r="Z414" s="23"/>
      <c r="AA414" s="23"/>
      <c r="AB414" s="23"/>
      <c r="AC414" s="23"/>
      <c r="AD414" s="23"/>
      <c r="AE414" s="23"/>
      <c r="AF414" s="23"/>
      <c r="AG414" s="23"/>
      <c r="AH414" s="23"/>
      <c r="AI414" s="23"/>
      <c r="AJ414" s="23"/>
      <c r="AK414" s="23"/>
      <c r="AL414" s="23"/>
      <c r="AM414" s="23"/>
      <c r="AN414" s="23"/>
      <c r="AO414" s="23"/>
      <c r="AP414" s="23"/>
    </row>
    <row r="415" spans="18:42">
      <c r="R415" s="23"/>
      <c r="S415" s="23"/>
      <c r="T415" s="23"/>
      <c r="U415" s="23"/>
      <c r="V415" s="23"/>
      <c r="W415" s="23"/>
      <c r="X415" s="23"/>
      <c r="Y415" s="23"/>
      <c r="Z415" s="23"/>
      <c r="AA415" s="23"/>
      <c r="AB415" s="23"/>
      <c r="AC415" s="23"/>
      <c r="AD415" s="23"/>
      <c r="AE415" s="23"/>
      <c r="AF415" s="23"/>
      <c r="AG415" s="23"/>
      <c r="AH415" s="23"/>
      <c r="AI415" s="23"/>
      <c r="AJ415" s="23"/>
      <c r="AK415" s="23"/>
      <c r="AL415" s="23"/>
      <c r="AM415" s="23"/>
      <c r="AN415" s="23"/>
      <c r="AO415" s="23"/>
      <c r="AP415" s="23"/>
    </row>
    <row r="416" spans="18:42">
      <c r="R416" s="23"/>
      <c r="S416" s="23"/>
      <c r="T416" s="23"/>
      <c r="U416" s="23"/>
      <c r="V416" s="23"/>
      <c r="W416" s="23"/>
      <c r="X416" s="23"/>
      <c r="Y416" s="23"/>
      <c r="Z416" s="23"/>
      <c r="AA416" s="23"/>
      <c r="AB416" s="23"/>
      <c r="AC416" s="23"/>
      <c r="AD416" s="23"/>
      <c r="AE416" s="23"/>
      <c r="AF416" s="23"/>
      <c r="AG416" s="23"/>
      <c r="AH416" s="23"/>
      <c r="AI416" s="23"/>
      <c r="AJ416" s="23"/>
      <c r="AK416" s="23"/>
      <c r="AL416" s="23"/>
      <c r="AM416" s="23"/>
      <c r="AN416" s="23"/>
      <c r="AO416" s="23"/>
      <c r="AP416" s="23"/>
    </row>
    <row r="417" spans="18:42">
      <c r="R417" s="23"/>
      <c r="S417" s="23"/>
      <c r="T417" s="23"/>
      <c r="U417" s="23"/>
      <c r="V417" s="23"/>
      <c r="W417" s="23"/>
      <c r="X417" s="23"/>
      <c r="Y417" s="23"/>
      <c r="Z417" s="23"/>
      <c r="AA417" s="23"/>
      <c r="AB417" s="23"/>
      <c r="AC417" s="23"/>
      <c r="AD417" s="23"/>
      <c r="AE417" s="23"/>
      <c r="AF417" s="23"/>
      <c r="AG417" s="23"/>
      <c r="AH417" s="23"/>
      <c r="AI417" s="23"/>
      <c r="AJ417" s="23"/>
      <c r="AK417" s="23"/>
      <c r="AL417" s="23"/>
      <c r="AM417" s="23"/>
      <c r="AN417" s="23"/>
      <c r="AO417" s="23"/>
      <c r="AP417" s="23"/>
    </row>
    <row r="418" spans="18:42">
      <c r="R418" s="23"/>
      <c r="S418" s="23"/>
      <c r="T418" s="23"/>
      <c r="U418" s="23"/>
      <c r="V418" s="23"/>
      <c r="W418" s="23"/>
      <c r="X418" s="23"/>
      <c r="Y418" s="23"/>
      <c r="Z418" s="23"/>
      <c r="AA418" s="23"/>
      <c r="AB418" s="23"/>
      <c r="AC418" s="23"/>
      <c r="AD418" s="23"/>
      <c r="AE418" s="23"/>
      <c r="AF418" s="23"/>
      <c r="AG418" s="23"/>
      <c r="AH418" s="23"/>
      <c r="AI418" s="23"/>
      <c r="AJ418" s="23"/>
      <c r="AK418" s="23"/>
      <c r="AL418" s="23"/>
      <c r="AM418" s="23"/>
      <c r="AN418" s="23"/>
      <c r="AO418" s="23"/>
      <c r="AP418" s="23"/>
    </row>
    <row r="419" spans="18:42">
      <c r="R419" s="23"/>
      <c r="S419" s="23"/>
      <c r="T419" s="23"/>
      <c r="U419" s="23"/>
      <c r="V419" s="23"/>
      <c r="W419" s="23"/>
      <c r="X419" s="23"/>
      <c r="Y419" s="23"/>
      <c r="Z419" s="23"/>
      <c r="AA419" s="23"/>
      <c r="AB419" s="23"/>
      <c r="AC419" s="23"/>
      <c r="AD419" s="23"/>
      <c r="AE419" s="23"/>
      <c r="AF419" s="23"/>
      <c r="AG419" s="23"/>
      <c r="AH419" s="23"/>
      <c r="AI419" s="23"/>
      <c r="AJ419" s="23"/>
      <c r="AK419" s="23"/>
      <c r="AL419" s="23"/>
      <c r="AM419" s="23"/>
      <c r="AN419" s="23"/>
      <c r="AO419" s="23"/>
      <c r="AP419" s="23"/>
    </row>
    <row r="420" spans="18:42">
      <c r="R420" s="23"/>
      <c r="S420" s="23"/>
      <c r="T420" s="23"/>
      <c r="U420" s="23"/>
      <c r="V420" s="23"/>
      <c r="W420" s="23"/>
      <c r="X420" s="23"/>
      <c r="Y420" s="23"/>
      <c r="Z420" s="23"/>
      <c r="AA420" s="23"/>
      <c r="AB420" s="23"/>
      <c r="AC420" s="23"/>
      <c r="AD420" s="23"/>
      <c r="AE420" s="23"/>
      <c r="AF420" s="23"/>
      <c r="AG420" s="23"/>
      <c r="AH420" s="23"/>
      <c r="AI420" s="23"/>
      <c r="AJ420" s="23"/>
      <c r="AK420" s="23"/>
      <c r="AL420" s="23"/>
      <c r="AM420" s="23"/>
      <c r="AN420" s="23"/>
      <c r="AO420" s="23"/>
      <c r="AP420" s="23"/>
    </row>
    <row r="421" spans="18:42">
      <c r="R421" s="23"/>
      <c r="S421" s="23"/>
      <c r="T421" s="23"/>
      <c r="U421" s="23"/>
      <c r="V421" s="23"/>
      <c r="W421" s="23"/>
      <c r="X421" s="23"/>
      <c r="Y421" s="23"/>
      <c r="Z421" s="23"/>
      <c r="AA421" s="23"/>
      <c r="AB421" s="23"/>
      <c r="AC421" s="23"/>
      <c r="AD421" s="23"/>
      <c r="AE421" s="23"/>
      <c r="AF421" s="23"/>
      <c r="AG421" s="23"/>
      <c r="AH421" s="23"/>
      <c r="AI421" s="23"/>
      <c r="AJ421" s="23"/>
      <c r="AK421" s="23"/>
      <c r="AL421" s="23"/>
      <c r="AM421" s="23"/>
      <c r="AN421" s="23"/>
      <c r="AO421" s="23"/>
      <c r="AP421" s="23"/>
    </row>
    <row r="422" spans="18:42">
      <c r="R422" s="23"/>
      <c r="S422" s="23"/>
      <c r="T422" s="23"/>
      <c r="U422" s="23"/>
      <c r="V422" s="23"/>
      <c r="W422" s="23"/>
      <c r="X422" s="23"/>
      <c r="Y422" s="23"/>
      <c r="Z422" s="23"/>
      <c r="AA422" s="23"/>
      <c r="AB422" s="23"/>
      <c r="AC422" s="23"/>
      <c r="AD422" s="23"/>
      <c r="AE422" s="23"/>
      <c r="AF422" s="23"/>
      <c r="AG422" s="23"/>
      <c r="AH422" s="23"/>
      <c r="AI422" s="23"/>
      <c r="AJ422" s="23"/>
      <c r="AK422" s="23"/>
      <c r="AL422" s="23"/>
      <c r="AM422" s="23"/>
      <c r="AN422" s="23"/>
      <c r="AO422" s="23"/>
      <c r="AP422" s="23"/>
    </row>
    <row r="423" spans="18:42">
      <c r="R423" s="23"/>
      <c r="S423" s="23"/>
      <c r="T423" s="23"/>
      <c r="U423" s="23"/>
      <c r="V423" s="23"/>
      <c r="W423" s="23"/>
      <c r="X423" s="23"/>
      <c r="Y423" s="23"/>
      <c r="Z423" s="23"/>
      <c r="AA423" s="23"/>
      <c r="AB423" s="23"/>
      <c r="AC423" s="23"/>
      <c r="AD423" s="23"/>
      <c r="AE423" s="23"/>
      <c r="AF423" s="23"/>
      <c r="AG423" s="23"/>
      <c r="AH423" s="23"/>
      <c r="AI423" s="23"/>
      <c r="AJ423" s="23"/>
      <c r="AK423" s="23"/>
      <c r="AL423" s="23"/>
      <c r="AM423" s="23"/>
      <c r="AN423" s="23"/>
      <c r="AO423" s="23"/>
      <c r="AP423" s="23"/>
    </row>
    <row r="424" spans="18:42">
      <c r="R424" s="23"/>
      <c r="S424" s="23"/>
      <c r="T424" s="23"/>
      <c r="U424" s="23"/>
      <c r="V424" s="23"/>
      <c r="W424" s="23"/>
      <c r="X424" s="23"/>
      <c r="Y424" s="23"/>
      <c r="Z424" s="23"/>
      <c r="AA424" s="23"/>
      <c r="AB424" s="23"/>
      <c r="AC424" s="23"/>
      <c r="AD424" s="23"/>
      <c r="AE424" s="23"/>
      <c r="AF424" s="23"/>
      <c r="AG424" s="23"/>
      <c r="AH424" s="23"/>
      <c r="AI424" s="23"/>
      <c r="AJ424" s="23"/>
      <c r="AK424" s="23"/>
      <c r="AL424" s="23"/>
      <c r="AM424" s="23"/>
      <c r="AN424" s="23"/>
      <c r="AO424" s="23"/>
      <c r="AP424" s="23"/>
    </row>
    <row r="425" spans="18:42">
      <c r="R425" s="23"/>
      <c r="S425" s="23"/>
      <c r="T425" s="23"/>
      <c r="U425" s="23"/>
      <c r="V425" s="23"/>
      <c r="W425" s="23"/>
      <c r="X425" s="23"/>
      <c r="Y425" s="23"/>
      <c r="Z425" s="23"/>
      <c r="AA425" s="23"/>
      <c r="AB425" s="23"/>
      <c r="AC425" s="23"/>
      <c r="AD425" s="23"/>
      <c r="AE425" s="23"/>
      <c r="AF425" s="23"/>
      <c r="AG425" s="23"/>
      <c r="AH425" s="23"/>
      <c r="AI425" s="23"/>
      <c r="AJ425" s="23"/>
      <c r="AK425" s="23"/>
      <c r="AL425" s="23"/>
      <c r="AM425" s="23"/>
      <c r="AN425" s="23"/>
      <c r="AO425" s="23"/>
      <c r="AP425" s="23"/>
    </row>
    <row r="426" spans="18:42">
      <c r="R426" s="23"/>
      <c r="S426" s="23"/>
      <c r="T426" s="23"/>
      <c r="U426" s="23"/>
      <c r="V426" s="23"/>
      <c r="W426" s="23"/>
      <c r="X426" s="23"/>
      <c r="Y426" s="23"/>
      <c r="Z426" s="23"/>
      <c r="AA426" s="23"/>
      <c r="AB426" s="23"/>
      <c r="AC426" s="23"/>
      <c r="AD426" s="23"/>
      <c r="AE426" s="23"/>
      <c r="AF426" s="23"/>
      <c r="AG426" s="23"/>
      <c r="AH426" s="23"/>
      <c r="AI426" s="23"/>
      <c r="AJ426" s="23"/>
      <c r="AK426" s="23"/>
      <c r="AL426" s="23"/>
      <c r="AM426" s="23"/>
      <c r="AN426" s="23"/>
      <c r="AO426" s="23"/>
      <c r="AP426" s="23"/>
    </row>
    <row r="427" spans="18:42">
      <c r="R427" s="23"/>
      <c r="S427" s="23"/>
      <c r="T427" s="23"/>
      <c r="U427" s="23"/>
      <c r="V427" s="23"/>
      <c r="W427" s="23"/>
      <c r="X427" s="23"/>
      <c r="Y427" s="23"/>
      <c r="Z427" s="23"/>
      <c r="AA427" s="23"/>
      <c r="AB427" s="23"/>
      <c r="AC427" s="23"/>
      <c r="AD427" s="23"/>
      <c r="AE427" s="23"/>
      <c r="AF427" s="23"/>
      <c r="AG427" s="23"/>
      <c r="AH427" s="23"/>
      <c r="AI427" s="23"/>
      <c r="AJ427" s="23"/>
      <c r="AK427" s="23"/>
      <c r="AL427" s="23"/>
      <c r="AM427" s="23"/>
      <c r="AN427" s="23"/>
      <c r="AO427" s="23"/>
      <c r="AP427" s="23"/>
    </row>
    <row r="428" spans="18:42">
      <c r="R428" s="23"/>
      <c r="S428" s="23"/>
      <c r="T428" s="23"/>
      <c r="U428" s="23"/>
      <c r="V428" s="23"/>
      <c r="W428" s="23"/>
      <c r="X428" s="23"/>
      <c r="Y428" s="23"/>
      <c r="Z428" s="23"/>
      <c r="AA428" s="23"/>
      <c r="AB428" s="23"/>
      <c r="AC428" s="23"/>
      <c r="AD428" s="23"/>
      <c r="AE428" s="23"/>
      <c r="AF428" s="23"/>
      <c r="AG428" s="23"/>
      <c r="AH428" s="23"/>
      <c r="AI428" s="23"/>
      <c r="AJ428" s="23"/>
      <c r="AK428" s="23"/>
      <c r="AL428" s="23"/>
      <c r="AM428" s="23"/>
      <c r="AN428" s="23"/>
      <c r="AO428" s="23"/>
      <c r="AP428" s="23"/>
    </row>
    <row r="429" spans="18:42">
      <c r="R429" s="23"/>
      <c r="S429" s="23"/>
      <c r="T429" s="23"/>
      <c r="U429" s="23"/>
      <c r="V429" s="23"/>
      <c r="W429" s="23"/>
      <c r="X429" s="23"/>
      <c r="Y429" s="23"/>
      <c r="Z429" s="23"/>
      <c r="AA429" s="23"/>
      <c r="AB429" s="23"/>
      <c r="AC429" s="23"/>
      <c r="AD429" s="23"/>
      <c r="AE429" s="23"/>
      <c r="AF429" s="23"/>
      <c r="AG429" s="23"/>
      <c r="AH429" s="23"/>
      <c r="AI429" s="23"/>
      <c r="AJ429" s="23"/>
      <c r="AK429" s="23"/>
      <c r="AL429" s="23"/>
      <c r="AM429" s="23"/>
      <c r="AN429" s="23"/>
      <c r="AO429" s="23"/>
      <c r="AP429" s="23"/>
    </row>
    <row r="430" spans="18:42">
      <c r="R430" s="23"/>
      <c r="S430" s="23"/>
      <c r="T430" s="23"/>
      <c r="U430" s="23"/>
      <c r="V430" s="23"/>
      <c r="W430" s="23"/>
      <c r="X430" s="23"/>
      <c r="Y430" s="23"/>
      <c r="Z430" s="23"/>
      <c r="AA430" s="23"/>
      <c r="AB430" s="23"/>
      <c r="AC430" s="23"/>
      <c r="AD430" s="23"/>
      <c r="AE430" s="23"/>
      <c r="AF430" s="23"/>
      <c r="AG430" s="23"/>
      <c r="AH430" s="23"/>
      <c r="AI430" s="23"/>
      <c r="AJ430" s="23"/>
      <c r="AK430" s="23"/>
      <c r="AL430" s="23"/>
      <c r="AM430" s="23"/>
      <c r="AN430" s="23"/>
      <c r="AO430" s="23"/>
      <c r="AP430" s="23"/>
    </row>
    <row r="431" spans="18:42">
      <c r="R431" s="23"/>
      <c r="S431" s="23"/>
      <c r="T431" s="23"/>
      <c r="U431" s="23"/>
      <c r="V431" s="23"/>
      <c r="W431" s="23"/>
      <c r="X431" s="23"/>
      <c r="Y431" s="23"/>
      <c r="Z431" s="23"/>
      <c r="AA431" s="23"/>
      <c r="AB431" s="23"/>
      <c r="AC431" s="23"/>
      <c r="AD431" s="23"/>
      <c r="AE431" s="23"/>
      <c r="AF431" s="23"/>
      <c r="AG431" s="23"/>
      <c r="AH431" s="23"/>
      <c r="AI431" s="23"/>
      <c r="AJ431" s="23"/>
      <c r="AK431" s="23"/>
      <c r="AL431" s="23"/>
      <c r="AM431" s="23"/>
      <c r="AN431" s="23"/>
      <c r="AO431" s="23"/>
      <c r="AP431" s="23"/>
    </row>
    <row r="432" spans="18:42">
      <c r="R432" s="23"/>
      <c r="S432" s="23"/>
      <c r="T432" s="23"/>
      <c r="U432" s="23"/>
      <c r="V432" s="23"/>
      <c r="W432" s="23"/>
      <c r="X432" s="23"/>
      <c r="Y432" s="23"/>
      <c r="Z432" s="23"/>
      <c r="AA432" s="23"/>
      <c r="AB432" s="23"/>
      <c r="AC432" s="23"/>
      <c r="AD432" s="23"/>
      <c r="AE432" s="23"/>
      <c r="AF432" s="23"/>
      <c r="AG432" s="23"/>
      <c r="AH432" s="23"/>
      <c r="AI432" s="23"/>
      <c r="AJ432" s="23"/>
      <c r="AK432" s="23"/>
      <c r="AL432" s="23"/>
      <c r="AM432" s="23"/>
      <c r="AN432" s="23"/>
      <c r="AO432" s="23"/>
      <c r="AP432" s="23"/>
    </row>
    <row r="433" spans="18:42">
      <c r="R433" s="23"/>
      <c r="S433" s="23"/>
      <c r="T433" s="23"/>
      <c r="U433" s="23"/>
      <c r="V433" s="23"/>
      <c r="W433" s="23"/>
      <c r="X433" s="23"/>
      <c r="Y433" s="23"/>
      <c r="Z433" s="23"/>
      <c r="AA433" s="23"/>
      <c r="AB433" s="23"/>
      <c r="AC433" s="23"/>
      <c r="AD433" s="23"/>
      <c r="AE433" s="23"/>
      <c r="AF433" s="23"/>
      <c r="AG433" s="23"/>
      <c r="AH433" s="23"/>
      <c r="AI433" s="23"/>
      <c r="AJ433" s="23"/>
      <c r="AK433" s="23"/>
      <c r="AL433" s="23"/>
      <c r="AM433" s="23"/>
      <c r="AN433" s="23"/>
      <c r="AO433" s="23"/>
      <c r="AP433" s="23"/>
    </row>
    <row r="434" spans="18:42">
      <c r="R434" s="23"/>
      <c r="S434" s="23"/>
      <c r="T434" s="23"/>
      <c r="U434" s="23"/>
      <c r="V434" s="23"/>
      <c r="W434" s="23"/>
      <c r="X434" s="23"/>
      <c r="Y434" s="23"/>
      <c r="Z434" s="23"/>
      <c r="AA434" s="23"/>
      <c r="AB434" s="23"/>
      <c r="AC434" s="23"/>
      <c r="AD434" s="23"/>
      <c r="AE434" s="23"/>
      <c r="AF434" s="23"/>
      <c r="AG434" s="23"/>
      <c r="AH434" s="23"/>
      <c r="AI434" s="23"/>
      <c r="AJ434" s="23"/>
      <c r="AK434" s="23"/>
      <c r="AL434" s="23"/>
      <c r="AM434" s="23"/>
      <c r="AN434" s="23"/>
      <c r="AO434" s="23"/>
      <c r="AP434" s="23"/>
    </row>
    <row r="435" spans="18:42">
      <c r="R435" s="23"/>
      <c r="S435" s="23"/>
      <c r="T435" s="23"/>
      <c r="U435" s="23"/>
      <c r="V435" s="23"/>
      <c r="W435" s="23"/>
      <c r="X435" s="23"/>
      <c r="Y435" s="23"/>
      <c r="Z435" s="23"/>
      <c r="AA435" s="23"/>
      <c r="AB435" s="23"/>
      <c r="AC435" s="23"/>
      <c r="AD435" s="23"/>
      <c r="AE435" s="23"/>
      <c r="AF435" s="23"/>
      <c r="AG435" s="23"/>
      <c r="AH435" s="23"/>
      <c r="AI435" s="23"/>
      <c r="AJ435" s="23"/>
      <c r="AK435" s="23"/>
      <c r="AL435" s="23"/>
      <c r="AM435" s="23"/>
      <c r="AN435" s="23"/>
      <c r="AO435" s="23"/>
      <c r="AP435" s="23"/>
    </row>
    <row r="436" spans="18:42">
      <c r="R436" s="23"/>
      <c r="S436" s="23"/>
      <c r="T436" s="23"/>
      <c r="U436" s="23"/>
      <c r="V436" s="23"/>
      <c r="W436" s="23"/>
      <c r="X436" s="23"/>
      <c r="Y436" s="23"/>
      <c r="Z436" s="23"/>
      <c r="AA436" s="23"/>
      <c r="AB436" s="23"/>
      <c r="AC436" s="23"/>
      <c r="AD436" s="23"/>
      <c r="AE436" s="23"/>
      <c r="AF436" s="23"/>
      <c r="AG436" s="23"/>
      <c r="AH436" s="23"/>
      <c r="AI436" s="23"/>
      <c r="AJ436" s="23"/>
      <c r="AK436" s="23"/>
      <c r="AL436" s="23"/>
      <c r="AM436" s="23"/>
      <c r="AN436" s="23"/>
      <c r="AO436" s="23"/>
      <c r="AP436" s="23"/>
    </row>
    <row r="437" spans="18:42">
      <c r="R437" s="23"/>
      <c r="S437" s="23"/>
      <c r="T437" s="23"/>
      <c r="U437" s="23"/>
      <c r="V437" s="23"/>
      <c r="W437" s="23"/>
      <c r="X437" s="23"/>
      <c r="Y437" s="23"/>
      <c r="Z437" s="23"/>
      <c r="AA437" s="23"/>
      <c r="AB437" s="23"/>
      <c r="AC437" s="23"/>
      <c r="AD437" s="23"/>
      <c r="AE437" s="23"/>
      <c r="AF437" s="23"/>
      <c r="AG437" s="23"/>
      <c r="AH437" s="23"/>
      <c r="AI437" s="23"/>
      <c r="AJ437" s="23"/>
      <c r="AK437" s="23"/>
      <c r="AL437" s="23"/>
      <c r="AM437" s="23"/>
      <c r="AN437" s="23"/>
      <c r="AO437" s="23"/>
      <c r="AP437" s="23"/>
    </row>
    <row r="438" spans="18:42">
      <c r="R438" s="23"/>
      <c r="S438" s="23"/>
      <c r="T438" s="23"/>
      <c r="U438" s="23"/>
      <c r="V438" s="23"/>
      <c r="W438" s="23"/>
      <c r="X438" s="23"/>
      <c r="Y438" s="23"/>
      <c r="Z438" s="23"/>
      <c r="AA438" s="23"/>
      <c r="AB438" s="23"/>
      <c r="AC438" s="23"/>
      <c r="AD438" s="23"/>
      <c r="AE438" s="23"/>
      <c r="AF438" s="23"/>
      <c r="AG438" s="23"/>
      <c r="AH438" s="23"/>
      <c r="AI438" s="23"/>
      <c r="AJ438" s="23"/>
      <c r="AK438" s="23"/>
      <c r="AL438" s="23"/>
      <c r="AM438" s="23"/>
      <c r="AN438" s="23"/>
      <c r="AO438" s="23"/>
      <c r="AP438" s="23"/>
    </row>
    <row r="439" spans="18:42">
      <c r="R439" s="23"/>
      <c r="S439" s="23"/>
      <c r="T439" s="23"/>
      <c r="U439" s="23"/>
      <c r="V439" s="23"/>
      <c r="W439" s="23"/>
      <c r="X439" s="23"/>
      <c r="Y439" s="23"/>
      <c r="Z439" s="23"/>
      <c r="AA439" s="23"/>
      <c r="AB439" s="23"/>
      <c r="AC439" s="23"/>
      <c r="AD439" s="23"/>
      <c r="AE439" s="23"/>
      <c r="AF439" s="23"/>
      <c r="AG439" s="23"/>
      <c r="AH439" s="23"/>
      <c r="AI439" s="23"/>
      <c r="AJ439" s="23"/>
      <c r="AK439" s="23"/>
      <c r="AL439" s="23"/>
      <c r="AM439" s="23"/>
      <c r="AN439" s="23"/>
      <c r="AO439" s="23"/>
      <c r="AP439" s="23"/>
    </row>
    <row r="440" spans="18:42">
      <c r="R440" s="23"/>
      <c r="S440" s="23"/>
      <c r="T440" s="23"/>
      <c r="U440" s="23"/>
      <c r="V440" s="23"/>
      <c r="W440" s="23"/>
      <c r="X440" s="23"/>
      <c r="Y440" s="23"/>
      <c r="Z440" s="23"/>
      <c r="AA440" s="23"/>
      <c r="AB440" s="23"/>
      <c r="AC440" s="23"/>
      <c r="AD440" s="23"/>
      <c r="AE440" s="23"/>
      <c r="AF440" s="23"/>
      <c r="AG440" s="23"/>
      <c r="AH440" s="23"/>
      <c r="AI440" s="23"/>
      <c r="AJ440" s="23"/>
      <c r="AK440" s="23"/>
      <c r="AL440" s="23"/>
      <c r="AM440" s="23"/>
      <c r="AN440" s="23"/>
      <c r="AO440" s="23"/>
      <c r="AP440" s="23"/>
    </row>
    <row r="441" spans="18:42">
      <c r="R441" s="23"/>
      <c r="S441" s="23"/>
      <c r="T441" s="23"/>
      <c r="U441" s="23"/>
      <c r="V441" s="23"/>
      <c r="W441" s="23"/>
      <c r="X441" s="23"/>
      <c r="Y441" s="23"/>
      <c r="Z441" s="23"/>
      <c r="AA441" s="23"/>
      <c r="AB441" s="23"/>
      <c r="AC441" s="23"/>
      <c r="AD441" s="23"/>
      <c r="AE441" s="23"/>
      <c r="AF441" s="23"/>
      <c r="AG441" s="23"/>
      <c r="AH441" s="23"/>
      <c r="AI441" s="23"/>
      <c r="AJ441" s="23"/>
      <c r="AK441" s="23"/>
      <c r="AL441" s="23"/>
      <c r="AM441" s="23"/>
      <c r="AN441" s="23"/>
      <c r="AO441" s="23"/>
      <c r="AP441" s="23"/>
    </row>
    <row r="442" spans="18:42">
      <c r="R442" s="23"/>
      <c r="S442" s="23"/>
      <c r="T442" s="23"/>
      <c r="U442" s="23"/>
      <c r="V442" s="23"/>
      <c r="W442" s="23"/>
      <c r="X442" s="23"/>
      <c r="Y442" s="23"/>
      <c r="Z442" s="23"/>
      <c r="AA442" s="23"/>
      <c r="AB442" s="23"/>
      <c r="AC442" s="23"/>
      <c r="AD442" s="23"/>
      <c r="AE442" s="23"/>
      <c r="AF442" s="23"/>
      <c r="AG442" s="23"/>
      <c r="AH442" s="23"/>
      <c r="AI442" s="23"/>
      <c r="AJ442" s="23"/>
      <c r="AK442" s="23"/>
      <c r="AL442" s="23"/>
      <c r="AM442" s="23"/>
      <c r="AN442" s="23"/>
      <c r="AO442" s="23"/>
      <c r="AP442" s="23"/>
    </row>
    <row r="443" spans="18:42">
      <c r="R443" s="23"/>
      <c r="S443" s="23"/>
      <c r="T443" s="23"/>
      <c r="U443" s="23"/>
      <c r="V443" s="23"/>
      <c r="W443" s="23"/>
      <c r="X443" s="23"/>
      <c r="Y443" s="23"/>
      <c r="Z443" s="23"/>
      <c r="AA443" s="23"/>
      <c r="AB443" s="23"/>
      <c r="AC443" s="23"/>
      <c r="AD443" s="23"/>
      <c r="AE443" s="23"/>
      <c r="AF443" s="23"/>
      <c r="AG443" s="23"/>
      <c r="AH443" s="23"/>
      <c r="AI443" s="23"/>
      <c r="AJ443" s="23"/>
      <c r="AK443" s="23"/>
      <c r="AL443" s="23"/>
      <c r="AM443" s="23"/>
      <c r="AN443" s="23"/>
      <c r="AO443" s="23"/>
      <c r="AP443" s="23"/>
    </row>
    <row r="444" spans="18:42">
      <c r="R444" s="23"/>
      <c r="S444" s="23"/>
      <c r="T444" s="23"/>
      <c r="U444" s="23"/>
      <c r="V444" s="23"/>
      <c r="W444" s="23"/>
      <c r="X444" s="23"/>
      <c r="Y444" s="23"/>
      <c r="Z444" s="23"/>
      <c r="AA444" s="23"/>
      <c r="AB444" s="23"/>
      <c r="AC444" s="23"/>
      <c r="AD444" s="23"/>
      <c r="AE444" s="23"/>
      <c r="AF444" s="23"/>
      <c r="AG444" s="23"/>
      <c r="AH444" s="23"/>
      <c r="AI444" s="23"/>
      <c r="AJ444" s="23"/>
      <c r="AK444" s="23"/>
      <c r="AL444" s="23"/>
      <c r="AM444" s="23"/>
      <c r="AN444" s="23"/>
      <c r="AO444" s="23"/>
      <c r="AP444" s="23"/>
    </row>
    <row r="445" spans="18:42">
      <c r="R445" s="23"/>
      <c r="S445" s="23"/>
      <c r="T445" s="23"/>
      <c r="U445" s="23"/>
      <c r="V445" s="23"/>
      <c r="W445" s="23"/>
      <c r="X445" s="23"/>
      <c r="Y445" s="23"/>
      <c r="Z445" s="23"/>
      <c r="AA445" s="23"/>
      <c r="AB445" s="23"/>
      <c r="AC445" s="23"/>
      <c r="AD445" s="23"/>
      <c r="AE445" s="23"/>
      <c r="AF445" s="23"/>
      <c r="AG445" s="23"/>
      <c r="AH445" s="23"/>
      <c r="AI445" s="23"/>
      <c r="AJ445" s="23"/>
      <c r="AK445" s="23"/>
      <c r="AL445" s="23"/>
      <c r="AM445" s="23"/>
      <c r="AN445" s="23"/>
      <c r="AO445" s="23"/>
      <c r="AP445" s="23"/>
    </row>
    <row r="446" spans="18:42">
      <c r="R446" s="23"/>
      <c r="S446" s="23"/>
      <c r="T446" s="23"/>
      <c r="U446" s="23"/>
      <c r="V446" s="23"/>
      <c r="W446" s="23"/>
      <c r="X446" s="23"/>
      <c r="Y446" s="23"/>
      <c r="Z446" s="23"/>
      <c r="AA446" s="23"/>
      <c r="AB446" s="23"/>
      <c r="AC446" s="23"/>
      <c r="AD446" s="23"/>
      <c r="AE446" s="23"/>
      <c r="AF446" s="23"/>
      <c r="AG446" s="23"/>
      <c r="AH446" s="23"/>
      <c r="AI446" s="23"/>
      <c r="AJ446" s="23"/>
      <c r="AK446" s="23"/>
      <c r="AL446" s="23"/>
      <c r="AM446" s="23"/>
      <c r="AN446" s="23"/>
      <c r="AO446" s="23"/>
      <c r="AP446" s="23"/>
    </row>
    <row r="447" spans="18:42">
      <c r="R447" s="23"/>
      <c r="S447" s="23"/>
      <c r="T447" s="23"/>
      <c r="U447" s="23"/>
      <c r="V447" s="23"/>
      <c r="W447" s="23"/>
      <c r="X447" s="23"/>
      <c r="Y447" s="23"/>
      <c r="Z447" s="23"/>
      <c r="AA447" s="23"/>
      <c r="AB447" s="23"/>
      <c r="AC447" s="23"/>
      <c r="AD447" s="23"/>
      <c r="AE447" s="23"/>
      <c r="AF447" s="23"/>
      <c r="AG447" s="23"/>
      <c r="AH447" s="23"/>
      <c r="AI447" s="23"/>
      <c r="AJ447" s="23"/>
      <c r="AK447" s="23"/>
      <c r="AL447" s="23"/>
      <c r="AM447" s="23"/>
      <c r="AN447" s="23"/>
      <c r="AO447" s="23"/>
      <c r="AP447" s="23"/>
    </row>
    <row r="448" spans="18:42">
      <c r="R448" s="23"/>
      <c r="S448" s="23"/>
      <c r="T448" s="23"/>
      <c r="U448" s="23"/>
      <c r="V448" s="23"/>
      <c r="W448" s="23"/>
      <c r="X448" s="23"/>
      <c r="Y448" s="23"/>
      <c r="Z448" s="23"/>
      <c r="AA448" s="23"/>
      <c r="AB448" s="23"/>
      <c r="AC448" s="23"/>
      <c r="AD448" s="23"/>
      <c r="AE448" s="23"/>
      <c r="AF448" s="23"/>
      <c r="AG448" s="23"/>
      <c r="AH448" s="23"/>
      <c r="AI448" s="23"/>
      <c r="AJ448" s="23"/>
      <c r="AK448" s="23"/>
      <c r="AL448" s="23"/>
      <c r="AM448" s="23"/>
      <c r="AN448" s="23"/>
      <c r="AO448" s="23"/>
      <c r="AP448" s="23"/>
    </row>
    <row r="449" spans="18:42">
      <c r="R449" s="23"/>
      <c r="S449" s="23"/>
      <c r="T449" s="23"/>
      <c r="U449" s="23"/>
      <c r="V449" s="23"/>
      <c r="W449" s="23"/>
      <c r="X449" s="23"/>
      <c r="Y449" s="23"/>
      <c r="Z449" s="23"/>
      <c r="AA449" s="23"/>
      <c r="AB449" s="23"/>
      <c r="AC449" s="23"/>
      <c r="AD449" s="23"/>
      <c r="AE449" s="23"/>
      <c r="AF449" s="23"/>
      <c r="AG449" s="23"/>
      <c r="AH449" s="23"/>
      <c r="AI449" s="23"/>
      <c r="AJ449" s="23"/>
      <c r="AK449" s="23"/>
      <c r="AL449" s="23"/>
      <c r="AM449" s="23"/>
      <c r="AN449" s="23"/>
      <c r="AO449" s="23"/>
      <c r="AP449" s="23"/>
    </row>
    <row r="450" spans="18:42">
      <c r="R450" s="23"/>
      <c r="S450" s="23"/>
      <c r="T450" s="23"/>
      <c r="U450" s="23"/>
      <c r="V450" s="23"/>
      <c r="W450" s="23"/>
      <c r="X450" s="23"/>
      <c r="Y450" s="23"/>
      <c r="Z450" s="23"/>
      <c r="AA450" s="23"/>
      <c r="AB450" s="23"/>
      <c r="AC450" s="23"/>
      <c r="AD450" s="23"/>
      <c r="AE450" s="23"/>
      <c r="AF450" s="23"/>
      <c r="AG450" s="23"/>
      <c r="AH450" s="23"/>
      <c r="AI450" s="23"/>
      <c r="AJ450" s="23"/>
      <c r="AK450" s="23"/>
      <c r="AL450" s="23"/>
      <c r="AM450" s="23"/>
      <c r="AN450" s="23"/>
      <c r="AO450" s="23"/>
      <c r="AP450" s="23"/>
    </row>
    <row r="451" spans="18:42">
      <c r="R451" s="23"/>
      <c r="S451" s="23"/>
      <c r="T451" s="23"/>
      <c r="U451" s="23"/>
      <c r="V451" s="23"/>
      <c r="W451" s="23"/>
      <c r="X451" s="23"/>
      <c r="Y451" s="23"/>
      <c r="Z451" s="23"/>
      <c r="AA451" s="23"/>
      <c r="AB451" s="23"/>
      <c r="AC451" s="23"/>
      <c r="AD451" s="23"/>
      <c r="AE451" s="23"/>
      <c r="AF451" s="23"/>
      <c r="AG451" s="23"/>
      <c r="AH451" s="23"/>
      <c r="AI451" s="23"/>
      <c r="AJ451" s="23"/>
      <c r="AK451" s="23"/>
      <c r="AL451" s="23"/>
      <c r="AM451" s="23"/>
      <c r="AN451" s="23"/>
      <c r="AO451" s="23"/>
      <c r="AP451" s="23"/>
    </row>
    <row r="452" spans="18:42">
      <c r="R452" s="23"/>
      <c r="S452" s="23"/>
      <c r="T452" s="23"/>
      <c r="U452" s="23"/>
      <c r="V452" s="23"/>
      <c r="W452" s="23"/>
      <c r="X452" s="23"/>
      <c r="Y452" s="23"/>
      <c r="Z452" s="23"/>
      <c r="AA452" s="23"/>
      <c r="AB452" s="23"/>
      <c r="AC452" s="23"/>
      <c r="AD452" s="23"/>
      <c r="AE452" s="23"/>
      <c r="AF452" s="23"/>
      <c r="AG452" s="23"/>
      <c r="AH452" s="23"/>
      <c r="AI452" s="23"/>
      <c r="AJ452" s="23"/>
      <c r="AK452" s="23"/>
      <c r="AL452" s="23"/>
      <c r="AM452" s="23"/>
      <c r="AN452" s="23"/>
      <c r="AO452" s="23"/>
      <c r="AP452" s="23"/>
    </row>
    <row r="453" spans="18:42">
      <c r="R453" s="23"/>
      <c r="S453" s="23"/>
      <c r="T453" s="23"/>
      <c r="U453" s="23"/>
      <c r="V453" s="23"/>
      <c r="W453" s="23"/>
      <c r="X453" s="23"/>
      <c r="Y453" s="23"/>
      <c r="Z453" s="23"/>
      <c r="AA453" s="23"/>
      <c r="AB453" s="23"/>
      <c r="AC453" s="23"/>
      <c r="AD453" s="23"/>
      <c r="AE453" s="23"/>
      <c r="AF453" s="23"/>
      <c r="AG453" s="23"/>
      <c r="AH453" s="23"/>
      <c r="AI453" s="23"/>
      <c r="AJ453" s="23"/>
      <c r="AK453" s="23"/>
      <c r="AL453" s="23"/>
      <c r="AM453" s="23"/>
      <c r="AN453" s="23"/>
      <c r="AO453" s="23"/>
      <c r="AP453" s="23"/>
    </row>
    <row r="454" spans="18:42">
      <c r="R454" s="23"/>
      <c r="S454" s="23"/>
      <c r="T454" s="23"/>
      <c r="U454" s="23"/>
      <c r="V454" s="23"/>
      <c r="W454" s="23"/>
      <c r="X454" s="23"/>
      <c r="Y454" s="23"/>
      <c r="Z454" s="23"/>
      <c r="AA454" s="23"/>
      <c r="AB454" s="23"/>
      <c r="AC454" s="23"/>
      <c r="AD454" s="23"/>
      <c r="AE454" s="23"/>
      <c r="AF454" s="23"/>
      <c r="AG454" s="23"/>
      <c r="AH454" s="23"/>
      <c r="AI454" s="23"/>
      <c r="AJ454" s="23"/>
      <c r="AK454" s="23"/>
      <c r="AL454" s="23"/>
      <c r="AM454" s="23"/>
      <c r="AN454" s="23"/>
      <c r="AO454" s="23"/>
      <c r="AP454" s="23"/>
    </row>
    <row r="455" spans="18:42">
      <c r="R455" s="23"/>
      <c r="S455" s="23"/>
      <c r="T455" s="23"/>
      <c r="U455" s="23"/>
      <c r="V455" s="23"/>
      <c r="W455" s="23"/>
      <c r="X455" s="23"/>
      <c r="Y455" s="23"/>
      <c r="Z455" s="23"/>
      <c r="AA455" s="23"/>
      <c r="AB455" s="23"/>
      <c r="AC455" s="23"/>
      <c r="AD455" s="23"/>
      <c r="AE455" s="23"/>
      <c r="AF455" s="23"/>
      <c r="AG455" s="23"/>
      <c r="AH455" s="23"/>
      <c r="AI455" s="23"/>
      <c r="AJ455" s="23"/>
      <c r="AK455" s="23"/>
      <c r="AL455" s="23"/>
      <c r="AM455" s="23"/>
      <c r="AN455" s="23"/>
      <c r="AO455" s="23"/>
      <c r="AP455" s="23"/>
    </row>
    <row r="456" spans="18:42">
      <c r="R456" s="23"/>
      <c r="S456" s="23"/>
      <c r="T456" s="23"/>
      <c r="U456" s="23"/>
      <c r="V456" s="23"/>
      <c r="W456" s="23"/>
      <c r="X456" s="23"/>
      <c r="Y456" s="23"/>
      <c r="Z456" s="23"/>
      <c r="AA456" s="23"/>
      <c r="AB456" s="23"/>
      <c r="AC456" s="23"/>
      <c r="AD456" s="23"/>
      <c r="AE456" s="23"/>
      <c r="AF456" s="23"/>
      <c r="AG456" s="23"/>
      <c r="AH456" s="23"/>
      <c r="AI456" s="23"/>
      <c r="AJ456" s="23"/>
      <c r="AK456" s="23"/>
      <c r="AL456" s="23"/>
      <c r="AM456" s="23"/>
      <c r="AN456" s="23"/>
      <c r="AO456" s="23"/>
      <c r="AP456" s="23"/>
    </row>
    <row r="457" spans="18:42">
      <c r="R457" s="23"/>
      <c r="S457" s="23"/>
      <c r="T457" s="23"/>
      <c r="U457" s="23"/>
      <c r="V457" s="23"/>
      <c r="W457" s="23"/>
      <c r="X457" s="23"/>
      <c r="Y457" s="23"/>
      <c r="Z457" s="23"/>
      <c r="AA457" s="23"/>
      <c r="AB457" s="23"/>
      <c r="AC457" s="23"/>
      <c r="AD457" s="23"/>
      <c r="AE457" s="23"/>
      <c r="AF457" s="23"/>
      <c r="AG457" s="23"/>
      <c r="AH457" s="23"/>
      <c r="AI457" s="23"/>
      <c r="AJ457" s="23"/>
      <c r="AK457" s="23"/>
      <c r="AL457" s="23"/>
      <c r="AM457" s="23"/>
      <c r="AN457" s="23"/>
      <c r="AO457" s="23"/>
      <c r="AP457" s="23"/>
    </row>
    <row r="458" spans="18:42">
      <c r="R458" s="23"/>
      <c r="S458" s="23"/>
      <c r="T458" s="23"/>
      <c r="U458" s="23"/>
      <c r="V458" s="23"/>
      <c r="W458" s="23"/>
      <c r="X458" s="23"/>
      <c r="Y458" s="23"/>
      <c r="Z458" s="23"/>
      <c r="AA458" s="23"/>
      <c r="AB458" s="23"/>
      <c r="AC458" s="23"/>
      <c r="AD458" s="23"/>
      <c r="AE458" s="23"/>
      <c r="AF458" s="23"/>
      <c r="AG458" s="23"/>
      <c r="AH458" s="23"/>
      <c r="AI458" s="23"/>
      <c r="AJ458" s="23"/>
      <c r="AK458" s="23"/>
      <c r="AL458" s="23"/>
      <c r="AM458" s="23"/>
      <c r="AN458" s="23"/>
      <c r="AO458" s="23"/>
      <c r="AP458" s="23"/>
    </row>
    <row r="459" spans="18:42">
      <c r="R459" s="23"/>
      <c r="S459" s="23"/>
      <c r="T459" s="23"/>
      <c r="U459" s="23"/>
      <c r="V459" s="23"/>
      <c r="W459" s="23"/>
      <c r="X459" s="23"/>
      <c r="Y459" s="23"/>
      <c r="Z459" s="23"/>
      <c r="AA459" s="23"/>
      <c r="AB459" s="23"/>
      <c r="AC459" s="23"/>
      <c r="AD459" s="23"/>
      <c r="AE459" s="23"/>
      <c r="AF459" s="23"/>
      <c r="AG459" s="23"/>
      <c r="AH459" s="23"/>
      <c r="AI459" s="23"/>
      <c r="AJ459" s="23"/>
      <c r="AK459" s="23"/>
      <c r="AL459" s="23"/>
      <c r="AM459" s="23"/>
      <c r="AN459" s="23"/>
      <c r="AO459" s="23"/>
      <c r="AP459" s="23"/>
    </row>
    <row r="460" spans="18:42">
      <c r="R460" s="23"/>
      <c r="S460" s="23"/>
      <c r="T460" s="23"/>
      <c r="U460" s="23"/>
      <c r="V460" s="23"/>
      <c r="W460" s="23"/>
      <c r="X460" s="23"/>
      <c r="Y460" s="23"/>
      <c r="Z460" s="23"/>
      <c r="AA460" s="23"/>
      <c r="AB460" s="23"/>
      <c r="AC460" s="23"/>
      <c r="AD460" s="23"/>
      <c r="AE460" s="23"/>
      <c r="AF460" s="23"/>
      <c r="AG460" s="23"/>
      <c r="AH460" s="23"/>
      <c r="AI460" s="23"/>
      <c r="AJ460" s="23"/>
      <c r="AK460" s="23"/>
      <c r="AL460" s="23"/>
      <c r="AM460" s="23"/>
      <c r="AN460" s="23"/>
      <c r="AO460" s="23"/>
      <c r="AP460" s="23"/>
    </row>
    <row r="461" spans="18:42">
      <c r="R461" s="23"/>
      <c r="S461" s="23"/>
      <c r="T461" s="23"/>
      <c r="U461" s="23"/>
      <c r="V461" s="23"/>
      <c r="W461" s="23"/>
      <c r="X461" s="23"/>
      <c r="Y461" s="23"/>
      <c r="Z461" s="23"/>
      <c r="AA461" s="23"/>
      <c r="AB461" s="23"/>
      <c r="AC461" s="23"/>
      <c r="AD461" s="23"/>
      <c r="AE461" s="23"/>
      <c r="AF461" s="23"/>
      <c r="AG461" s="23"/>
      <c r="AH461" s="23"/>
      <c r="AI461" s="23"/>
      <c r="AJ461" s="23"/>
      <c r="AK461" s="23"/>
      <c r="AL461" s="23"/>
      <c r="AM461" s="23"/>
      <c r="AN461" s="23"/>
      <c r="AO461" s="23"/>
      <c r="AP461" s="23"/>
    </row>
    <row r="462" spans="18:42">
      <c r="R462" s="23"/>
      <c r="S462" s="23"/>
      <c r="T462" s="23"/>
      <c r="U462" s="23"/>
      <c r="V462" s="23"/>
      <c r="W462" s="23"/>
      <c r="X462" s="23"/>
      <c r="Y462" s="23"/>
      <c r="Z462" s="23"/>
      <c r="AA462" s="23"/>
      <c r="AB462" s="23"/>
      <c r="AC462" s="23"/>
      <c r="AD462" s="23"/>
      <c r="AE462" s="23"/>
      <c r="AF462" s="23"/>
      <c r="AG462" s="23"/>
      <c r="AH462" s="23"/>
      <c r="AI462" s="23"/>
      <c r="AJ462" s="23"/>
      <c r="AK462" s="23"/>
      <c r="AL462" s="23"/>
      <c r="AM462" s="23"/>
      <c r="AN462" s="23"/>
      <c r="AO462" s="23"/>
      <c r="AP462" s="23"/>
    </row>
    <row r="463" spans="18:42">
      <c r="R463" s="23"/>
      <c r="S463" s="23"/>
      <c r="T463" s="23"/>
      <c r="U463" s="23"/>
      <c r="V463" s="23"/>
      <c r="W463" s="23"/>
      <c r="X463" s="23"/>
      <c r="Y463" s="23"/>
      <c r="Z463" s="23"/>
      <c r="AA463" s="23"/>
      <c r="AB463" s="23"/>
      <c r="AC463" s="23"/>
      <c r="AD463" s="23"/>
      <c r="AE463" s="23"/>
      <c r="AF463" s="23"/>
      <c r="AG463" s="23"/>
      <c r="AH463" s="23"/>
      <c r="AI463" s="23"/>
      <c r="AJ463" s="23"/>
      <c r="AK463" s="23"/>
      <c r="AL463" s="23"/>
      <c r="AM463" s="23"/>
      <c r="AN463" s="23"/>
      <c r="AO463" s="23"/>
      <c r="AP463" s="23"/>
    </row>
    <row r="464" spans="18:42">
      <c r="R464" s="23"/>
      <c r="S464" s="23"/>
      <c r="T464" s="23"/>
      <c r="U464" s="23"/>
      <c r="V464" s="23"/>
      <c r="W464" s="23"/>
      <c r="X464" s="23"/>
      <c r="Y464" s="23"/>
      <c r="Z464" s="23"/>
      <c r="AA464" s="23"/>
      <c r="AB464" s="23"/>
      <c r="AC464" s="23"/>
      <c r="AD464" s="23"/>
      <c r="AE464" s="23"/>
      <c r="AF464" s="23"/>
      <c r="AG464" s="23"/>
      <c r="AH464" s="23"/>
      <c r="AI464" s="23"/>
      <c r="AJ464" s="23"/>
      <c r="AK464" s="23"/>
      <c r="AL464" s="23"/>
      <c r="AM464" s="23"/>
      <c r="AN464" s="23"/>
      <c r="AO464" s="23"/>
      <c r="AP464" s="23"/>
    </row>
    <row r="465" spans="18:42">
      <c r="R465" s="23"/>
      <c r="S465" s="23"/>
      <c r="T465" s="23"/>
      <c r="U465" s="23"/>
      <c r="V465" s="23"/>
      <c r="W465" s="23"/>
      <c r="X465" s="23"/>
      <c r="Y465" s="23"/>
      <c r="Z465" s="23"/>
      <c r="AA465" s="23"/>
      <c r="AB465" s="23"/>
      <c r="AC465" s="23"/>
      <c r="AD465" s="23"/>
      <c r="AE465" s="23"/>
      <c r="AF465" s="23"/>
      <c r="AG465" s="23"/>
      <c r="AH465" s="23"/>
      <c r="AI465" s="23"/>
      <c r="AJ465" s="23"/>
      <c r="AK465" s="23"/>
      <c r="AL465" s="23"/>
      <c r="AM465" s="23"/>
      <c r="AN465" s="23"/>
      <c r="AO465" s="23"/>
      <c r="AP465" s="23"/>
    </row>
    <row r="466" spans="18:42">
      <c r="R466" s="23"/>
      <c r="S466" s="23"/>
      <c r="T466" s="23"/>
      <c r="U466" s="23"/>
      <c r="V466" s="23"/>
      <c r="W466" s="23"/>
      <c r="X466" s="23"/>
      <c r="Y466" s="23"/>
      <c r="Z466" s="23"/>
      <c r="AA466" s="23"/>
      <c r="AB466" s="23"/>
      <c r="AC466" s="23"/>
      <c r="AD466" s="23"/>
      <c r="AE466" s="23"/>
      <c r="AF466" s="23"/>
      <c r="AG466" s="23"/>
      <c r="AH466" s="23"/>
      <c r="AI466" s="23"/>
      <c r="AJ466" s="23"/>
      <c r="AK466" s="23"/>
      <c r="AL466" s="23"/>
      <c r="AM466" s="23"/>
      <c r="AN466" s="23"/>
      <c r="AO466" s="23"/>
      <c r="AP466" s="23"/>
    </row>
    <row r="467" spans="18:42">
      <c r="R467" s="23"/>
      <c r="S467" s="23"/>
      <c r="T467" s="23"/>
      <c r="U467" s="23"/>
      <c r="V467" s="23"/>
      <c r="W467" s="23"/>
      <c r="X467" s="23"/>
      <c r="Y467" s="23"/>
      <c r="Z467" s="23"/>
      <c r="AA467" s="23"/>
      <c r="AB467" s="23"/>
      <c r="AC467" s="23"/>
      <c r="AD467" s="23"/>
      <c r="AE467" s="23"/>
      <c r="AF467" s="23"/>
      <c r="AG467" s="23"/>
      <c r="AH467" s="23"/>
      <c r="AI467" s="23"/>
      <c r="AJ467" s="23"/>
      <c r="AK467" s="23"/>
      <c r="AL467" s="23"/>
      <c r="AM467" s="23"/>
      <c r="AN467" s="23"/>
      <c r="AO467" s="23"/>
      <c r="AP467" s="23"/>
    </row>
    <row r="468" spans="18:42">
      <c r="R468" s="23"/>
      <c r="S468" s="23"/>
      <c r="T468" s="23"/>
      <c r="U468" s="23"/>
      <c r="V468" s="23"/>
      <c r="W468" s="23"/>
      <c r="X468" s="23"/>
      <c r="Y468" s="23"/>
      <c r="Z468" s="23"/>
      <c r="AA468" s="23"/>
      <c r="AB468" s="23"/>
      <c r="AC468" s="23"/>
      <c r="AD468" s="23"/>
      <c r="AE468" s="23"/>
      <c r="AF468" s="23"/>
      <c r="AG468" s="23"/>
      <c r="AH468" s="23"/>
      <c r="AI468" s="23"/>
      <c r="AJ468" s="23"/>
      <c r="AK468" s="23"/>
      <c r="AL468" s="23"/>
      <c r="AM468" s="23"/>
      <c r="AN468" s="23"/>
      <c r="AO468" s="23"/>
      <c r="AP468" s="23"/>
    </row>
    <row r="469" spans="18:42">
      <c r="R469" s="23"/>
      <c r="S469" s="23"/>
      <c r="T469" s="23"/>
      <c r="U469" s="23"/>
      <c r="V469" s="23"/>
      <c r="W469" s="23"/>
      <c r="X469" s="23"/>
      <c r="Y469" s="23"/>
      <c r="Z469" s="23"/>
      <c r="AA469" s="23"/>
      <c r="AB469" s="23"/>
      <c r="AC469" s="23"/>
      <c r="AD469" s="23"/>
      <c r="AE469" s="23"/>
      <c r="AF469" s="23"/>
      <c r="AG469" s="23"/>
      <c r="AH469" s="23"/>
      <c r="AI469" s="23"/>
      <c r="AJ469" s="23"/>
      <c r="AK469" s="23"/>
      <c r="AL469" s="23"/>
      <c r="AM469" s="23"/>
      <c r="AN469" s="23"/>
      <c r="AO469" s="23"/>
      <c r="AP469" s="23"/>
    </row>
    <row r="470" spans="18:42">
      <c r="R470" s="23"/>
      <c r="S470" s="23"/>
      <c r="T470" s="23"/>
      <c r="U470" s="23"/>
      <c r="V470" s="23"/>
      <c r="W470" s="23"/>
      <c r="X470" s="23"/>
      <c r="Y470" s="23"/>
      <c r="Z470" s="23"/>
      <c r="AA470" s="23"/>
      <c r="AB470" s="23"/>
      <c r="AC470" s="23"/>
      <c r="AD470" s="23"/>
      <c r="AE470" s="23"/>
      <c r="AF470" s="23"/>
      <c r="AG470" s="23"/>
      <c r="AH470" s="23"/>
      <c r="AI470" s="23"/>
      <c r="AJ470" s="23"/>
      <c r="AK470" s="23"/>
      <c r="AL470" s="23"/>
      <c r="AM470" s="23"/>
      <c r="AN470" s="23"/>
      <c r="AO470" s="23"/>
      <c r="AP470" s="23"/>
    </row>
    <row r="471" spans="18:42">
      <c r="R471" s="23"/>
      <c r="S471" s="23"/>
      <c r="T471" s="23"/>
      <c r="U471" s="23"/>
      <c r="V471" s="23"/>
      <c r="W471" s="23"/>
      <c r="X471" s="23"/>
      <c r="Y471" s="23"/>
      <c r="Z471" s="23"/>
      <c r="AA471" s="23"/>
      <c r="AB471" s="23"/>
      <c r="AC471" s="23"/>
      <c r="AD471" s="23"/>
      <c r="AE471" s="23"/>
      <c r="AF471" s="23"/>
      <c r="AG471" s="23"/>
      <c r="AH471" s="23"/>
      <c r="AI471" s="23"/>
      <c r="AJ471" s="23"/>
      <c r="AK471" s="23"/>
      <c r="AL471" s="23"/>
      <c r="AM471" s="23"/>
      <c r="AN471" s="23"/>
      <c r="AO471" s="23"/>
      <c r="AP471" s="23"/>
    </row>
    <row r="472" spans="18:42">
      <c r="R472" s="23"/>
      <c r="S472" s="23"/>
      <c r="T472" s="23"/>
      <c r="U472" s="23"/>
      <c r="V472" s="23"/>
      <c r="W472" s="23"/>
      <c r="X472" s="23"/>
      <c r="Y472" s="23"/>
      <c r="Z472" s="23"/>
      <c r="AA472" s="23"/>
      <c r="AB472" s="23"/>
      <c r="AC472" s="23"/>
      <c r="AD472" s="23"/>
      <c r="AE472" s="23"/>
      <c r="AF472" s="23"/>
      <c r="AG472" s="23"/>
      <c r="AH472" s="23"/>
      <c r="AI472" s="23"/>
      <c r="AJ472" s="23"/>
      <c r="AK472" s="23"/>
      <c r="AL472" s="23"/>
      <c r="AM472" s="23"/>
      <c r="AN472" s="23"/>
      <c r="AO472" s="23"/>
      <c r="AP472" s="23"/>
    </row>
    <row r="473" spans="18:42">
      <c r="R473" s="23"/>
      <c r="S473" s="23"/>
      <c r="T473" s="23"/>
      <c r="U473" s="23"/>
      <c r="V473" s="23"/>
      <c r="W473" s="23"/>
      <c r="X473" s="23"/>
      <c r="Y473" s="23"/>
      <c r="Z473" s="23"/>
      <c r="AA473" s="23"/>
      <c r="AB473" s="23"/>
      <c r="AC473" s="23"/>
      <c r="AD473" s="23"/>
      <c r="AE473" s="23"/>
      <c r="AF473" s="23"/>
      <c r="AG473" s="23"/>
      <c r="AH473" s="23"/>
      <c r="AI473" s="23"/>
      <c r="AJ473" s="23"/>
      <c r="AK473" s="23"/>
      <c r="AL473" s="23"/>
      <c r="AM473" s="23"/>
      <c r="AN473" s="23"/>
      <c r="AO473" s="23"/>
      <c r="AP473" s="23"/>
    </row>
    <row r="474" spans="18:42">
      <c r="R474" s="23"/>
      <c r="S474" s="23"/>
      <c r="T474" s="23"/>
      <c r="U474" s="23"/>
      <c r="V474" s="23"/>
      <c r="W474" s="23"/>
      <c r="X474" s="23"/>
      <c r="Y474" s="23"/>
      <c r="Z474" s="23"/>
      <c r="AA474" s="23"/>
      <c r="AB474" s="23"/>
      <c r="AC474" s="23"/>
      <c r="AD474" s="23"/>
      <c r="AE474" s="23"/>
      <c r="AF474" s="23"/>
      <c r="AG474" s="23"/>
      <c r="AH474" s="23"/>
      <c r="AI474" s="23"/>
      <c r="AJ474" s="23"/>
      <c r="AK474" s="23"/>
      <c r="AL474" s="23"/>
      <c r="AM474" s="23"/>
      <c r="AN474" s="23"/>
      <c r="AO474" s="23"/>
      <c r="AP474" s="23"/>
    </row>
    <row r="475" spans="18:42">
      <c r="R475" s="23"/>
      <c r="S475" s="23"/>
      <c r="T475" s="23"/>
      <c r="U475" s="23"/>
      <c r="V475" s="23"/>
      <c r="W475" s="23"/>
      <c r="X475" s="23"/>
      <c r="Y475" s="23"/>
      <c r="Z475" s="23"/>
      <c r="AA475" s="23"/>
      <c r="AB475" s="23"/>
      <c r="AC475" s="23"/>
      <c r="AD475" s="23"/>
      <c r="AE475" s="23"/>
      <c r="AF475" s="23"/>
      <c r="AG475" s="23"/>
      <c r="AH475" s="23"/>
      <c r="AI475" s="23"/>
      <c r="AJ475" s="23"/>
      <c r="AK475" s="23"/>
      <c r="AL475" s="23"/>
      <c r="AM475" s="23"/>
      <c r="AN475" s="23"/>
      <c r="AO475" s="23"/>
      <c r="AP475" s="23"/>
    </row>
    <row r="476" spans="18:42">
      <c r="R476" s="23"/>
      <c r="S476" s="23"/>
      <c r="T476" s="23"/>
      <c r="U476" s="23"/>
      <c r="V476" s="23"/>
      <c r="W476" s="23"/>
      <c r="X476" s="23"/>
      <c r="Y476" s="23"/>
      <c r="Z476" s="23"/>
      <c r="AA476" s="23"/>
      <c r="AB476" s="23"/>
      <c r="AC476" s="23"/>
      <c r="AD476" s="23"/>
      <c r="AE476" s="23"/>
      <c r="AF476" s="23"/>
      <c r="AG476" s="23"/>
      <c r="AH476" s="23"/>
      <c r="AI476" s="23"/>
      <c r="AJ476" s="23"/>
      <c r="AK476" s="23"/>
      <c r="AL476" s="23"/>
      <c r="AM476" s="23"/>
      <c r="AN476" s="23"/>
      <c r="AO476" s="23"/>
      <c r="AP476" s="23"/>
    </row>
    <row r="477" spans="18:42">
      <c r="R477" s="23"/>
      <c r="S477" s="23"/>
      <c r="T477" s="23"/>
      <c r="U477" s="23"/>
      <c r="V477" s="23"/>
      <c r="W477" s="23"/>
      <c r="X477" s="23"/>
      <c r="Y477" s="23"/>
      <c r="Z477" s="23"/>
      <c r="AA477" s="23"/>
      <c r="AB477" s="23"/>
      <c r="AC477" s="23"/>
      <c r="AD477" s="23"/>
      <c r="AE477" s="23"/>
      <c r="AF477" s="23"/>
      <c r="AG477" s="23"/>
      <c r="AH477" s="23"/>
      <c r="AI477" s="23"/>
      <c r="AJ477" s="23"/>
      <c r="AK477" s="23"/>
      <c r="AL477" s="23"/>
      <c r="AM477" s="23"/>
      <c r="AN477" s="23"/>
      <c r="AO477" s="23"/>
      <c r="AP477" s="23"/>
    </row>
    <row r="478" spans="18:42">
      <c r="R478" s="23"/>
      <c r="S478" s="23"/>
      <c r="T478" s="23"/>
      <c r="U478" s="23"/>
      <c r="V478" s="23"/>
      <c r="W478" s="23"/>
      <c r="X478" s="23"/>
      <c r="Y478" s="23"/>
      <c r="Z478" s="23"/>
      <c r="AA478" s="23"/>
      <c r="AB478" s="23"/>
      <c r="AC478" s="23"/>
      <c r="AD478" s="23"/>
      <c r="AE478" s="23"/>
      <c r="AF478" s="23"/>
      <c r="AG478" s="23"/>
      <c r="AH478" s="23"/>
      <c r="AI478" s="23"/>
      <c r="AJ478" s="23"/>
      <c r="AK478" s="23"/>
      <c r="AL478" s="23"/>
      <c r="AM478" s="23"/>
      <c r="AN478" s="23"/>
      <c r="AO478" s="23"/>
      <c r="AP478" s="23"/>
    </row>
    <row r="479" spans="18:42">
      <c r="R479" s="23"/>
      <c r="S479" s="23"/>
      <c r="T479" s="23"/>
      <c r="U479" s="23"/>
      <c r="V479" s="23"/>
      <c r="W479" s="23"/>
      <c r="X479" s="23"/>
      <c r="Y479" s="23"/>
      <c r="Z479" s="23"/>
      <c r="AA479" s="23"/>
      <c r="AB479" s="23"/>
      <c r="AC479" s="23"/>
      <c r="AD479" s="23"/>
      <c r="AE479" s="23"/>
      <c r="AF479" s="23"/>
      <c r="AG479" s="23"/>
      <c r="AH479" s="23"/>
      <c r="AI479" s="23"/>
      <c r="AJ479" s="23"/>
      <c r="AK479" s="23"/>
      <c r="AL479" s="23"/>
      <c r="AM479" s="23"/>
      <c r="AN479" s="23"/>
      <c r="AO479" s="23"/>
      <c r="AP479" s="23"/>
    </row>
    <row r="480" spans="18:42">
      <c r="R480" s="23"/>
      <c r="S480" s="23"/>
      <c r="T480" s="23"/>
      <c r="U480" s="23"/>
      <c r="V480" s="23"/>
      <c r="W480" s="23"/>
      <c r="X480" s="23"/>
      <c r="Y480" s="23"/>
      <c r="Z480" s="23"/>
      <c r="AA480" s="23"/>
      <c r="AB480" s="23"/>
      <c r="AC480" s="23"/>
      <c r="AD480" s="23"/>
      <c r="AE480" s="23"/>
      <c r="AF480" s="23"/>
      <c r="AG480" s="23"/>
      <c r="AH480" s="23"/>
      <c r="AI480" s="23"/>
      <c r="AJ480" s="23"/>
      <c r="AK480" s="23"/>
      <c r="AL480" s="23"/>
      <c r="AM480" s="23"/>
      <c r="AN480" s="23"/>
      <c r="AO480" s="23"/>
      <c r="AP480" s="23"/>
    </row>
    <row r="481" spans="18:42">
      <c r="R481" s="23"/>
      <c r="S481" s="23"/>
      <c r="T481" s="23"/>
      <c r="U481" s="23"/>
      <c r="V481" s="23"/>
      <c r="W481" s="23"/>
      <c r="X481" s="23"/>
      <c r="Y481" s="23"/>
      <c r="Z481" s="23"/>
      <c r="AA481" s="23"/>
      <c r="AB481" s="23"/>
      <c r="AC481" s="23"/>
      <c r="AD481" s="23"/>
      <c r="AE481" s="23"/>
      <c r="AF481" s="23"/>
      <c r="AG481" s="23"/>
      <c r="AH481" s="23"/>
      <c r="AI481" s="23"/>
      <c r="AJ481" s="23"/>
      <c r="AK481" s="23"/>
      <c r="AL481" s="23"/>
      <c r="AM481" s="23"/>
      <c r="AN481" s="23"/>
      <c r="AO481" s="23"/>
      <c r="AP481" s="23"/>
    </row>
    <row r="482" spans="18:42">
      <c r="R482" s="23"/>
      <c r="S482" s="23"/>
      <c r="T482" s="23"/>
      <c r="U482" s="23"/>
      <c r="V482" s="23"/>
      <c r="W482" s="23"/>
      <c r="X482" s="23"/>
      <c r="Y482" s="23"/>
      <c r="Z482" s="23"/>
      <c r="AA482" s="23"/>
      <c r="AB482" s="23"/>
      <c r="AC482" s="23"/>
      <c r="AD482" s="23"/>
      <c r="AE482" s="23"/>
      <c r="AF482" s="23"/>
      <c r="AG482" s="23"/>
      <c r="AH482" s="23"/>
      <c r="AI482" s="23"/>
      <c r="AJ482" s="23"/>
      <c r="AK482" s="23"/>
      <c r="AL482" s="23"/>
      <c r="AM482" s="23"/>
      <c r="AN482" s="23"/>
      <c r="AO482" s="23"/>
      <c r="AP482" s="23"/>
    </row>
    <row r="483" spans="18:42">
      <c r="R483" s="23"/>
      <c r="S483" s="23"/>
      <c r="T483" s="23"/>
      <c r="U483" s="23"/>
      <c r="V483" s="23"/>
      <c r="W483" s="23"/>
      <c r="X483" s="23"/>
      <c r="Y483" s="23"/>
      <c r="Z483" s="23"/>
      <c r="AA483" s="23"/>
      <c r="AB483" s="23"/>
      <c r="AC483" s="23"/>
      <c r="AD483" s="23"/>
      <c r="AE483" s="23"/>
      <c r="AF483" s="23"/>
      <c r="AG483" s="23"/>
      <c r="AH483" s="23"/>
      <c r="AI483" s="23"/>
      <c r="AJ483" s="23"/>
      <c r="AK483" s="23"/>
      <c r="AL483" s="23"/>
      <c r="AM483" s="23"/>
      <c r="AN483" s="23"/>
      <c r="AO483" s="23"/>
      <c r="AP483" s="23"/>
    </row>
    <row r="484" spans="18:42">
      <c r="R484" s="23"/>
      <c r="S484" s="23"/>
      <c r="T484" s="23"/>
      <c r="U484" s="23"/>
      <c r="V484" s="23"/>
      <c r="W484" s="23"/>
      <c r="X484" s="23"/>
      <c r="Y484" s="23"/>
      <c r="Z484" s="23"/>
      <c r="AA484" s="23"/>
      <c r="AB484" s="23"/>
      <c r="AC484" s="23"/>
      <c r="AD484" s="23"/>
      <c r="AE484" s="23"/>
      <c r="AF484" s="23"/>
      <c r="AG484" s="23"/>
      <c r="AH484" s="23"/>
      <c r="AI484" s="23"/>
      <c r="AJ484" s="23"/>
      <c r="AK484" s="23"/>
      <c r="AL484" s="23"/>
      <c r="AM484" s="23"/>
      <c r="AN484" s="23"/>
      <c r="AO484" s="23"/>
      <c r="AP484" s="23"/>
    </row>
    <row r="485" spans="18:42">
      <c r="R485" s="23"/>
      <c r="S485" s="23"/>
      <c r="T485" s="23"/>
      <c r="U485" s="23"/>
      <c r="V485" s="23"/>
      <c r="W485" s="23"/>
      <c r="X485" s="23"/>
      <c r="Y485" s="23"/>
      <c r="Z485" s="23"/>
      <c r="AA485" s="23"/>
      <c r="AB485" s="23"/>
      <c r="AC485" s="23"/>
      <c r="AD485" s="23"/>
      <c r="AE485" s="23"/>
      <c r="AF485" s="23"/>
      <c r="AG485" s="23"/>
      <c r="AH485" s="23"/>
      <c r="AI485" s="23"/>
      <c r="AJ485" s="23"/>
      <c r="AK485" s="23"/>
      <c r="AL485" s="23"/>
      <c r="AM485" s="23"/>
      <c r="AN485" s="23"/>
      <c r="AO485" s="23"/>
      <c r="AP485" s="23"/>
    </row>
    <row r="486" spans="18:42">
      <c r="R486" s="23"/>
      <c r="S486" s="23"/>
      <c r="T486" s="23"/>
      <c r="U486" s="23"/>
      <c r="V486" s="23"/>
      <c r="W486" s="23"/>
      <c r="X486" s="23"/>
      <c r="Y486" s="23"/>
      <c r="Z486" s="23"/>
      <c r="AA486" s="23"/>
      <c r="AB486" s="23"/>
      <c r="AC486" s="23"/>
      <c r="AD486" s="23"/>
      <c r="AE486" s="23"/>
      <c r="AF486" s="23"/>
      <c r="AG486" s="23"/>
      <c r="AH486" s="23"/>
      <c r="AI486" s="23"/>
      <c r="AJ486" s="23"/>
      <c r="AK486" s="23"/>
      <c r="AL486" s="23"/>
      <c r="AM486" s="23"/>
      <c r="AN486" s="23"/>
      <c r="AO486" s="23"/>
      <c r="AP486" s="23"/>
    </row>
    <row r="487" spans="18:42">
      <c r="R487" s="23"/>
      <c r="S487" s="23"/>
      <c r="T487" s="23"/>
      <c r="U487" s="23"/>
      <c r="V487" s="23"/>
      <c r="W487" s="23"/>
      <c r="X487" s="23"/>
      <c r="Y487" s="23"/>
      <c r="Z487" s="23"/>
      <c r="AA487" s="23"/>
      <c r="AB487" s="23"/>
      <c r="AC487" s="23"/>
      <c r="AD487" s="23"/>
      <c r="AE487" s="23"/>
      <c r="AF487" s="23"/>
      <c r="AG487" s="23"/>
      <c r="AH487" s="23"/>
      <c r="AI487" s="23"/>
      <c r="AJ487" s="23"/>
      <c r="AK487" s="23"/>
      <c r="AL487" s="23"/>
      <c r="AM487" s="23"/>
      <c r="AN487" s="23"/>
      <c r="AO487" s="23"/>
      <c r="AP487" s="23"/>
    </row>
    <row r="488" spans="18:42">
      <c r="R488" s="23"/>
      <c r="S488" s="23"/>
      <c r="T488" s="23"/>
      <c r="U488" s="23"/>
      <c r="V488" s="23"/>
      <c r="W488" s="23"/>
      <c r="X488" s="23"/>
      <c r="Y488" s="23"/>
      <c r="Z488" s="23"/>
      <c r="AA488" s="23"/>
      <c r="AB488" s="23"/>
      <c r="AC488" s="23"/>
      <c r="AD488" s="23"/>
      <c r="AE488" s="23"/>
      <c r="AF488" s="23"/>
      <c r="AG488" s="23"/>
      <c r="AH488" s="23"/>
      <c r="AI488" s="23"/>
      <c r="AJ488" s="23"/>
      <c r="AK488" s="23"/>
      <c r="AL488" s="23"/>
      <c r="AM488" s="23"/>
      <c r="AN488" s="23"/>
      <c r="AO488" s="23"/>
      <c r="AP488" s="23"/>
    </row>
    <row r="489" spans="18:42">
      <c r="R489" s="23"/>
      <c r="S489" s="23"/>
      <c r="T489" s="23"/>
      <c r="U489" s="23"/>
      <c r="V489" s="23"/>
      <c r="W489" s="23"/>
      <c r="X489" s="23"/>
      <c r="Y489" s="23"/>
      <c r="Z489" s="23"/>
      <c r="AA489" s="23"/>
      <c r="AB489" s="23"/>
      <c r="AC489" s="23"/>
      <c r="AD489" s="23"/>
      <c r="AE489" s="23"/>
      <c r="AF489" s="23"/>
      <c r="AG489" s="23"/>
      <c r="AH489" s="23"/>
      <c r="AI489" s="23"/>
      <c r="AJ489" s="23"/>
      <c r="AK489" s="23"/>
      <c r="AL489" s="23"/>
      <c r="AM489" s="23"/>
      <c r="AN489" s="23"/>
      <c r="AO489" s="23"/>
      <c r="AP489" s="23"/>
    </row>
    <row r="490" spans="18:42">
      <c r="R490" s="23"/>
      <c r="S490" s="23"/>
      <c r="T490" s="23"/>
      <c r="U490" s="23"/>
      <c r="V490" s="23"/>
      <c r="W490" s="23"/>
      <c r="X490" s="23"/>
      <c r="Y490" s="23"/>
      <c r="Z490" s="23"/>
      <c r="AA490" s="23"/>
      <c r="AB490" s="23"/>
      <c r="AC490" s="23"/>
      <c r="AD490" s="23"/>
      <c r="AE490" s="23"/>
      <c r="AF490" s="23"/>
      <c r="AG490" s="23"/>
      <c r="AH490" s="23"/>
      <c r="AI490" s="23"/>
      <c r="AJ490" s="23"/>
      <c r="AK490" s="23"/>
      <c r="AL490" s="23"/>
      <c r="AM490" s="23"/>
      <c r="AN490" s="23"/>
      <c r="AO490" s="23"/>
      <c r="AP490" s="23"/>
    </row>
    <row r="491" spans="18:42">
      <c r="R491" s="23"/>
      <c r="S491" s="23"/>
      <c r="T491" s="23"/>
      <c r="U491" s="23"/>
      <c r="V491" s="23"/>
      <c r="W491" s="23"/>
      <c r="X491" s="23"/>
      <c r="Y491" s="23"/>
      <c r="Z491" s="23"/>
      <c r="AA491" s="23"/>
      <c r="AB491" s="23"/>
      <c r="AC491" s="23"/>
      <c r="AD491" s="23"/>
      <c r="AE491" s="23"/>
      <c r="AF491" s="23"/>
      <c r="AG491" s="23"/>
      <c r="AH491" s="23"/>
      <c r="AI491" s="23"/>
      <c r="AJ491" s="23"/>
      <c r="AK491" s="23"/>
      <c r="AL491" s="23"/>
      <c r="AM491" s="23"/>
      <c r="AN491" s="23"/>
      <c r="AO491" s="23"/>
      <c r="AP491" s="23"/>
    </row>
    <row r="492" spans="18:42">
      <c r="R492" s="23"/>
      <c r="S492" s="23"/>
      <c r="T492" s="23"/>
      <c r="U492" s="23"/>
      <c r="V492" s="23"/>
      <c r="W492" s="23"/>
      <c r="X492" s="23"/>
      <c r="Y492" s="23"/>
      <c r="Z492" s="23"/>
      <c r="AA492" s="23"/>
      <c r="AB492" s="23"/>
      <c r="AC492" s="23"/>
      <c r="AD492" s="23"/>
      <c r="AE492" s="23"/>
      <c r="AF492" s="23"/>
      <c r="AG492" s="23"/>
      <c r="AH492" s="23"/>
      <c r="AI492" s="23"/>
      <c r="AJ492" s="23"/>
      <c r="AK492" s="23"/>
      <c r="AL492" s="23"/>
      <c r="AM492" s="23"/>
      <c r="AN492" s="23"/>
      <c r="AO492" s="23"/>
      <c r="AP492" s="23"/>
    </row>
    <row r="493" spans="18:42">
      <c r="R493" s="23"/>
      <c r="S493" s="23"/>
      <c r="T493" s="23"/>
      <c r="U493" s="23"/>
      <c r="V493" s="23"/>
      <c r="W493" s="23"/>
      <c r="X493" s="23"/>
      <c r="Y493" s="23"/>
      <c r="Z493" s="23"/>
      <c r="AA493" s="23"/>
      <c r="AB493" s="23"/>
      <c r="AC493" s="23"/>
      <c r="AD493" s="23"/>
      <c r="AE493" s="23"/>
      <c r="AF493" s="23"/>
      <c r="AG493" s="23"/>
      <c r="AH493" s="23"/>
      <c r="AI493" s="23"/>
      <c r="AJ493" s="23"/>
      <c r="AK493" s="23"/>
      <c r="AL493" s="23"/>
      <c r="AM493" s="23"/>
      <c r="AN493" s="23"/>
      <c r="AO493" s="23"/>
      <c r="AP493" s="23"/>
    </row>
    <row r="494" spans="18:42">
      <c r="R494" s="23"/>
      <c r="S494" s="23"/>
      <c r="T494" s="23"/>
      <c r="U494" s="23"/>
      <c r="V494" s="23"/>
      <c r="W494" s="23"/>
      <c r="X494" s="23"/>
      <c r="Y494" s="23"/>
      <c r="Z494" s="23"/>
      <c r="AA494" s="23"/>
      <c r="AB494" s="23"/>
      <c r="AC494" s="23"/>
      <c r="AD494" s="23"/>
      <c r="AE494" s="23"/>
      <c r="AF494" s="23"/>
      <c r="AG494" s="23"/>
      <c r="AH494" s="23"/>
      <c r="AI494" s="23"/>
      <c r="AJ494" s="23"/>
      <c r="AK494" s="23"/>
      <c r="AL494" s="23"/>
      <c r="AM494" s="23"/>
      <c r="AN494" s="23"/>
      <c r="AO494" s="23"/>
      <c r="AP494" s="23"/>
    </row>
    <row r="495" spans="18:42">
      <c r="R495" s="23"/>
      <c r="S495" s="23"/>
      <c r="T495" s="23"/>
      <c r="U495" s="23"/>
      <c r="V495" s="23"/>
      <c r="W495" s="23"/>
      <c r="X495" s="23"/>
      <c r="Y495" s="23"/>
      <c r="Z495" s="23"/>
      <c r="AA495" s="23"/>
      <c r="AB495" s="23"/>
      <c r="AC495" s="23"/>
      <c r="AD495" s="23"/>
      <c r="AE495" s="23"/>
      <c r="AF495" s="23"/>
      <c r="AG495" s="23"/>
      <c r="AH495" s="23"/>
      <c r="AI495" s="23"/>
      <c r="AJ495" s="23"/>
      <c r="AK495" s="23"/>
      <c r="AL495" s="23"/>
      <c r="AM495" s="23"/>
      <c r="AN495" s="23"/>
      <c r="AO495" s="23"/>
      <c r="AP495" s="23"/>
    </row>
    <row r="496" spans="18:42">
      <c r="R496" s="23"/>
      <c r="S496" s="23"/>
      <c r="T496" s="23"/>
      <c r="U496" s="23"/>
      <c r="V496" s="23"/>
      <c r="W496" s="23"/>
      <c r="X496" s="23"/>
      <c r="Y496" s="23"/>
      <c r="Z496" s="23"/>
      <c r="AA496" s="23"/>
      <c r="AB496" s="23"/>
      <c r="AC496" s="23"/>
      <c r="AD496" s="23"/>
      <c r="AE496" s="23"/>
      <c r="AF496" s="23"/>
      <c r="AG496" s="23"/>
      <c r="AH496" s="23"/>
      <c r="AI496" s="23"/>
      <c r="AJ496" s="23"/>
      <c r="AK496" s="23"/>
      <c r="AL496" s="23"/>
      <c r="AM496" s="23"/>
      <c r="AN496" s="23"/>
      <c r="AO496" s="23"/>
      <c r="AP496" s="23"/>
    </row>
    <row r="497" spans="18:42">
      <c r="R497" s="23"/>
      <c r="S497" s="23"/>
      <c r="T497" s="23"/>
      <c r="U497" s="23"/>
      <c r="V497" s="23"/>
      <c r="W497" s="23"/>
      <c r="X497" s="23"/>
      <c r="Y497" s="23"/>
      <c r="Z497" s="23"/>
      <c r="AA497" s="23"/>
      <c r="AB497" s="23"/>
      <c r="AC497" s="23"/>
      <c r="AD497" s="23"/>
      <c r="AE497" s="23"/>
      <c r="AF497" s="23"/>
      <c r="AG497" s="23"/>
      <c r="AH497" s="23"/>
      <c r="AI497" s="23"/>
      <c r="AJ497" s="23"/>
      <c r="AK497" s="23"/>
      <c r="AL497" s="23"/>
      <c r="AM497" s="23"/>
      <c r="AN497" s="23"/>
      <c r="AO497" s="23"/>
      <c r="AP497" s="23"/>
    </row>
    <row r="498" spans="18:42">
      <c r="R498" s="23"/>
      <c r="S498" s="23"/>
      <c r="T498" s="23"/>
      <c r="U498" s="23"/>
      <c r="V498" s="23"/>
      <c r="W498" s="23"/>
      <c r="X498" s="23"/>
      <c r="Y498" s="23"/>
      <c r="Z498" s="23"/>
      <c r="AA498" s="23"/>
      <c r="AB498" s="23"/>
      <c r="AC498" s="23"/>
      <c r="AD498" s="23"/>
      <c r="AE498" s="23"/>
      <c r="AF498" s="23"/>
      <c r="AG498" s="23"/>
      <c r="AH498" s="23"/>
      <c r="AI498" s="23"/>
      <c r="AJ498" s="23"/>
      <c r="AK498" s="23"/>
      <c r="AL498" s="23"/>
      <c r="AM498" s="23"/>
      <c r="AN498" s="23"/>
      <c r="AO498" s="23"/>
      <c r="AP498" s="23"/>
    </row>
    <row r="499" spans="18:42">
      <c r="R499" s="23"/>
      <c r="S499" s="23"/>
      <c r="T499" s="23"/>
      <c r="U499" s="23"/>
      <c r="V499" s="23"/>
      <c r="W499" s="23"/>
      <c r="X499" s="23"/>
      <c r="Y499" s="23"/>
      <c r="Z499" s="23"/>
      <c r="AA499" s="23"/>
      <c r="AB499" s="23"/>
      <c r="AC499" s="23"/>
      <c r="AD499" s="23"/>
      <c r="AE499" s="23"/>
      <c r="AF499" s="23"/>
      <c r="AG499" s="23"/>
      <c r="AH499" s="23"/>
      <c r="AI499" s="23"/>
      <c r="AJ499" s="23"/>
      <c r="AK499" s="23"/>
      <c r="AL499" s="23"/>
      <c r="AM499" s="23"/>
      <c r="AN499" s="23"/>
      <c r="AO499" s="23"/>
      <c r="AP499" s="23"/>
    </row>
    <row r="500" spans="18:42">
      <c r="R500" s="23"/>
      <c r="S500" s="23"/>
      <c r="T500" s="23"/>
      <c r="U500" s="23"/>
      <c r="V500" s="23"/>
      <c r="W500" s="23"/>
      <c r="X500" s="23"/>
      <c r="Y500" s="23"/>
      <c r="Z500" s="23"/>
      <c r="AA500" s="23"/>
      <c r="AB500" s="23"/>
      <c r="AC500" s="23"/>
      <c r="AD500" s="23"/>
      <c r="AE500" s="23"/>
      <c r="AF500" s="23"/>
      <c r="AG500" s="23"/>
      <c r="AH500" s="23"/>
      <c r="AI500" s="23"/>
      <c r="AJ500" s="23"/>
      <c r="AK500" s="23"/>
      <c r="AL500" s="23"/>
      <c r="AM500" s="23"/>
      <c r="AN500" s="23"/>
      <c r="AO500" s="23"/>
      <c r="AP500" s="23"/>
    </row>
    <row r="501" spans="18:42">
      <c r="R501" s="23"/>
      <c r="S501" s="23"/>
      <c r="T501" s="23"/>
      <c r="U501" s="23"/>
      <c r="V501" s="23"/>
      <c r="W501" s="23"/>
      <c r="X501" s="23"/>
      <c r="Y501" s="23"/>
      <c r="Z501" s="23"/>
      <c r="AA501" s="23"/>
      <c r="AB501" s="23"/>
      <c r="AC501" s="23"/>
      <c r="AD501" s="23"/>
      <c r="AE501" s="23"/>
      <c r="AF501" s="23"/>
      <c r="AG501" s="23"/>
      <c r="AH501" s="23"/>
      <c r="AI501" s="23"/>
      <c r="AJ501" s="23"/>
      <c r="AK501" s="23"/>
      <c r="AL501" s="23"/>
      <c r="AM501" s="23"/>
      <c r="AN501" s="23"/>
      <c r="AO501" s="23"/>
      <c r="AP501" s="23"/>
    </row>
    <row r="502" spans="18:42">
      <c r="R502" s="23"/>
      <c r="S502" s="23"/>
      <c r="T502" s="23"/>
      <c r="U502" s="23"/>
      <c r="V502" s="23"/>
      <c r="W502" s="23"/>
      <c r="X502" s="23"/>
      <c r="Y502" s="23"/>
      <c r="Z502" s="23"/>
      <c r="AA502" s="23"/>
      <c r="AB502" s="23"/>
      <c r="AC502" s="23"/>
      <c r="AD502" s="23"/>
      <c r="AE502" s="23"/>
      <c r="AF502" s="23"/>
      <c r="AG502" s="23"/>
      <c r="AH502" s="23"/>
      <c r="AI502" s="23"/>
      <c r="AJ502" s="23"/>
      <c r="AK502" s="23"/>
      <c r="AL502" s="23"/>
      <c r="AM502" s="23"/>
      <c r="AN502" s="23"/>
      <c r="AO502" s="23"/>
      <c r="AP502" s="23"/>
    </row>
    <row r="503" spans="18:42">
      <c r="R503" s="23"/>
      <c r="S503" s="23"/>
      <c r="T503" s="23"/>
      <c r="U503" s="23"/>
      <c r="V503" s="23"/>
      <c r="W503" s="23"/>
      <c r="X503" s="23"/>
      <c r="Y503" s="23"/>
      <c r="Z503" s="23"/>
      <c r="AA503" s="23"/>
      <c r="AB503" s="23"/>
      <c r="AC503" s="23"/>
      <c r="AD503" s="23"/>
      <c r="AE503" s="23"/>
      <c r="AF503" s="23"/>
      <c r="AG503" s="23"/>
      <c r="AH503" s="23"/>
      <c r="AI503" s="23"/>
      <c r="AJ503" s="23"/>
      <c r="AK503" s="23"/>
      <c r="AL503" s="23"/>
      <c r="AM503" s="23"/>
      <c r="AN503" s="23"/>
      <c r="AO503" s="23"/>
      <c r="AP503" s="23"/>
    </row>
    <row r="504" spans="18:42">
      <c r="R504" s="23"/>
      <c r="S504" s="23"/>
      <c r="T504" s="23"/>
      <c r="U504" s="23"/>
      <c r="V504" s="23"/>
      <c r="W504" s="23"/>
      <c r="X504" s="23"/>
      <c r="Y504" s="23"/>
      <c r="Z504" s="23"/>
      <c r="AA504" s="23"/>
      <c r="AB504" s="23"/>
      <c r="AC504" s="23"/>
      <c r="AD504" s="23"/>
      <c r="AE504" s="23"/>
      <c r="AF504" s="23"/>
      <c r="AG504" s="23"/>
      <c r="AH504" s="23"/>
      <c r="AI504" s="23"/>
      <c r="AJ504" s="23"/>
      <c r="AK504" s="23"/>
      <c r="AL504" s="23"/>
      <c r="AM504" s="23"/>
      <c r="AN504" s="23"/>
      <c r="AO504" s="23"/>
      <c r="AP504" s="23"/>
    </row>
    <row r="505" spans="18:42">
      <c r="R505" s="23"/>
      <c r="S505" s="23"/>
      <c r="T505" s="23"/>
      <c r="U505" s="23"/>
      <c r="V505" s="23"/>
      <c r="W505" s="23"/>
      <c r="X505" s="23"/>
      <c r="Y505" s="23"/>
      <c r="Z505" s="23"/>
      <c r="AA505" s="23"/>
      <c r="AB505" s="23"/>
      <c r="AC505" s="23"/>
      <c r="AD505" s="23"/>
      <c r="AE505" s="23"/>
      <c r="AF505" s="23"/>
      <c r="AG505" s="23"/>
      <c r="AH505" s="23"/>
      <c r="AI505" s="23"/>
      <c r="AJ505" s="23"/>
      <c r="AK505" s="23"/>
      <c r="AL505" s="23"/>
      <c r="AM505" s="23"/>
      <c r="AN505" s="23"/>
      <c r="AO505" s="23"/>
      <c r="AP505" s="23"/>
    </row>
    <row r="506" spans="18:42">
      <c r="R506" s="23"/>
      <c r="S506" s="23"/>
      <c r="T506" s="23"/>
      <c r="U506" s="23"/>
      <c r="V506" s="23"/>
      <c r="W506" s="23"/>
      <c r="X506" s="23"/>
      <c r="Y506" s="23"/>
      <c r="Z506" s="23"/>
      <c r="AA506" s="23"/>
      <c r="AB506" s="23"/>
      <c r="AC506" s="23"/>
      <c r="AD506" s="23"/>
      <c r="AE506" s="23"/>
      <c r="AF506" s="23"/>
      <c r="AG506" s="23"/>
      <c r="AH506" s="23"/>
      <c r="AI506" s="23"/>
      <c r="AJ506" s="23"/>
      <c r="AK506" s="23"/>
      <c r="AL506" s="23"/>
      <c r="AM506" s="23"/>
      <c r="AN506" s="23"/>
      <c r="AO506" s="23"/>
      <c r="AP506" s="23"/>
    </row>
    <row r="507" spans="18:42">
      <c r="R507" s="23"/>
      <c r="S507" s="23"/>
      <c r="T507" s="23"/>
      <c r="U507" s="23"/>
      <c r="V507" s="23"/>
      <c r="W507" s="23"/>
      <c r="X507" s="23"/>
      <c r="Y507" s="23"/>
      <c r="Z507" s="23"/>
      <c r="AA507" s="23"/>
      <c r="AB507" s="23"/>
      <c r="AC507" s="23"/>
      <c r="AD507" s="23"/>
      <c r="AE507" s="23"/>
      <c r="AF507" s="23"/>
      <c r="AG507" s="23"/>
      <c r="AH507" s="23"/>
      <c r="AI507" s="23"/>
      <c r="AJ507" s="23"/>
      <c r="AK507" s="23"/>
      <c r="AL507" s="23"/>
      <c r="AM507" s="23"/>
      <c r="AN507" s="23"/>
      <c r="AO507" s="23"/>
      <c r="AP507" s="23"/>
    </row>
    <row r="508" spans="18:42">
      <c r="R508" s="23"/>
      <c r="S508" s="23"/>
      <c r="T508" s="23"/>
      <c r="U508" s="23"/>
      <c r="V508" s="23"/>
      <c r="W508" s="23"/>
      <c r="X508" s="23"/>
      <c r="Y508" s="23"/>
      <c r="Z508" s="23"/>
      <c r="AA508" s="23"/>
      <c r="AB508" s="23"/>
      <c r="AC508" s="23"/>
      <c r="AD508" s="23"/>
      <c r="AE508" s="23"/>
      <c r="AF508" s="23"/>
      <c r="AG508" s="23"/>
      <c r="AH508" s="23"/>
      <c r="AI508" s="23"/>
      <c r="AJ508" s="23"/>
      <c r="AK508" s="23"/>
      <c r="AL508" s="23"/>
      <c r="AM508" s="23"/>
      <c r="AN508" s="23"/>
      <c r="AO508" s="23"/>
      <c r="AP508" s="23"/>
    </row>
    <row r="509" spans="18:42">
      <c r="R509" s="23"/>
      <c r="S509" s="23"/>
      <c r="T509" s="23"/>
      <c r="U509" s="23"/>
      <c r="V509" s="23"/>
      <c r="W509" s="23"/>
      <c r="X509" s="23"/>
      <c r="Y509" s="23"/>
      <c r="Z509" s="23"/>
      <c r="AA509" s="23"/>
      <c r="AB509" s="23"/>
      <c r="AC509" s="23"/>
      <c r="AD509" s="23"/>
      <c r="AE509" s="23"/>
      <c r="AF509" s="23"/>
      <c r="AG509" s="23"/>
      <c r="AH509" s="23"/>
      <c r="AI509" s="23"/>
      <c r="AJ509" s="23"/>
      <c r="AK509" s="23"/>
      <c r="AL509" s="23"/>
      <c r="AM509" s="23"/>
      <c r="AN509" s="23"/>
      <c r="AO509" s="23"/>
      <c r="AP509" s="23"/>
    </row>
    <row r="510" spans="18:42">
      <c r="R510" s="23"/>
      <c r="S510" s="23"/>
      <c r="T510" s="23"/>
      <c r="U510" s="23"/>
      <c r="V510" s="23"/>
      <c r="W510" s="23"/>
      <c r="X510" s="23"/>
      <c r="Y510" s="23"/>
      <c r="Z510" s="23"/>
      <c r="AA510" s="23"/>
      <c r="AB510" s="23"/>
      <c r="AC510" s="23"/>
      <c r="AD510" s="23"/>
      <c r="AE510" s="23"/>
      <c r="AF510" s="23"/>
      <c r="AG510" s="23"/>
      <c r="AH510" s="23"/>
      <c r="AI510" s="23"/>
      <c r="AJ510" s="23"/>
      <c r="AK510" s="23"/>
      <c r="AL510" s="23"/>
      <c r="AM510" s="23"/>
      <c r="AN510" s="23"/>
      <c r="AO510" s="23"/>
      <c r="AP510" s="23"/>
    </row>
    <row r="511" spans="18:42">
      <c r="R511" s="23"/>
      <c r="S511" s="23"/>
      <c r="T511" s="23"/>
      <c r="U511" s="23"/>
      <c r="V511" s="23"/>
      <c r="W511" s="23"/>
      <c r="X511" s="23"/>
      <c r="Y511" s="23"/>
      <c r="Z511" s="23"/>
      <c r="AA511" s="23"/>
      <c r="AB511" s="23"/>
      <c r="AC511" s="23"/>
      <c r="AD511" s="23"/>
      <c r="AE511" s="23"/>
      <c r="AF511" s="23"/>
      <c r="AG511" s="23"/>
      <c r="AH511" s="23"/>
      <c r="AI511" s="23"/>
      <c r="AJ511" s="23"/>
      <c r="AK511" s="23"/>
      <c r="AL511" s="23"/>
      <c r="AM511" s="23"/>
      <c r="AN511" s="23"/>
      <c r="AO511" s="23"/>
      <c r="AP511" s="23"/>
    </row>
    <row r="512" spans="18:42">
      <c r="R512" s="23"/>
      <c r="S512" s="23"/>
      <c r="T512" s="23"/>
      <c r="U512" s="23"/>
      <c r="V512" s="23"/>
      <c r="W512" s="23"/>
      <c r="X512" s="23"/>
      <c r="Y512" s="23"/>
      <c r="Z512" s="23"/>
      <c r="AA512" s="23"/>
      <c r="AB512" s="23"/>
      <c r="AC512" s="23"/>
      <c r="AD512" s="23"/>
      <c r="AE512" s="23"/>
      <c r="AF512" s="23"/>
      <c r="AG512" s="23"/>
      <c r="AH512" s="23"/>
      <c r="AI512" s="23"/>
      <c r="AJ512" s="23"/>
      <c r="AK512" s="23"/>
      <c r="AL512" s="23"/>
      <c r="AM512" s="23"/>
      <c r="AN512" s="23"/>
      <c r="AO512" s="23"/>
      <c r="AP512" s="23"/>
    </row>
    <row r="513" spans="18:42">
      <c r="R513" s="23"/>
      <c r="S513" s="23"/>
      <c r="T513" s="23"/>
      <c r="U513" s="23"/>
      <c r="V513" s="23"/>
      <c r="W513" s="23"/>
      <c r="X513" s="23"/>
      <c r="Y513" s="23"/>
      <c r="Z513" s="23"/>
      <c r="AA513" s="23"/>
      <c r="AB513" s="23"/>
      <c r="AC513" s="23"/>
      <c r="AD513" s="23"/>
      <c r="AE513" s="23"/>
      <c r="AF513" s="23"/>
      <c r="AG513" s="23"/>
      <c r="AH513" s="23"/>
      <c r="AI513" s="23"/>
      <c r="AJ513" s="23"/>
      <c r="AK513" s="23"/>
      <c r="AL513" s="23"/>
      <c r="AM513" s="23"/>
      <c r="AN513" s="23"/>
      <c r="AO513" s="23"/>
      <c r="AP513" s="23"/>
    </row>
    <row r="514" spans="18:42">
      <c r="R514" s="23"/>
      <c r="S514" s="23"/>
      <c r="T514" s="23"/>
      <c r="U514" s="23"/>
      <c r="V514" s="23"/>
      <c r="W514" s="23"/>
      <c r="X514" s="23"/>
      <c r="Y514" s="23"/>
      <c r="Z514" s="23"/>
      <c r="AA514" s="23"/>
      <c r="AB514" s="23"/>
      <c r="AC514" s="23"/>
      <c r="AD514" s="23"/>
      <c r="AE514" s="23"/>
      <c r="AF514" s="23"/>
      <c r="AG514" s="23"/>
      <c r="AH514" s="23"/>
      <c r="AI514" s="23"/>
      <c r="AJ514" s="23"/>
      <c r="AK514" s="23"/>
      <c r="AL514" s="23"/>
      <c r="AM514" s="23"/>
      <c r="AN514" s="23"/>
      <c r="AO514" s="23"/>
      <c r="AP514" s="23"/>
    </row>
    <row r="515" spans="18:42">
      <c r="R515" s="23"/>
      <c r="S515" s="23"/>
      <c r="T515" s="23"/>
      <c r="U515" s="23"/>
      <c r="V515" s="23"/>
      <c r="W515" s="23"/>
      <c r="X515" s="23"/>
      <c r="Y515" s="23"/>
      <c r="Z515" s="23"/>
      <c r="AA515" s="23"/>
      <c r="AB515" s="23"/>
      <c r="AC515" s="23"/>
      <c r="AD515" s="23"/>
      <c r="AE515" s="23"/>
      <c r="AF515" s="23"/>
      <c r="AG515" s="23"/>
      <c r="AH515" s="23"/>
      <c r="AI515" s="23"/>
      <c r="AJ515" s="23"/>
      <c r="AK515" s="23"/>
      <c r="AL515" s="23"/>
      <c r="AM515" s="23"/>
      <c r="AN515" s="23"/>
      <c r="AO515" s="23"/>
      <c r="AP515" s="23"/>
    </row>
    <row r="516" spans="18:42">
      <c r="R516" s="23"/>
      <c r="S516" s="23"/>
      <c r="T516" s="23"/>
      <c r="U516" s="23"/>
      <c r="V516" s="23"/>
      <c r="W516" s="23"/>
      <c r="X516" s="23"/>
      <c r="Y516" s="23"/>
      <c r="Z516" s="23"/>
      <c r="AA516" s="23"/>
      <c r="AB516" s="23"/>
      <c r="AC516" s="23"/>
      <c r="AD516" s="23"/>
      <c r="AE516" s="23"/>
      <c r="AF516" s="23"/>
      <c r="AG516" s="23"/>
      <c r="AH516" s="23"/>
      <c r="AI516" s="23"/>
      <c r="AJ516" s="23"/>
      <c r="AK516" s="23"/>
      <c r="AL516" s="23"/>
      <c r="AM516" s="23"/>
      <c r="AN516" s="23"/>
      <c r="AO516" s="23"/>
      <c r="AP516" s="23"/>
    </row>
    <row r="517" spans="18:42">
      <c r="R517" s="23"/>
      <c r="S517" s="23"/>
      <c r="T517" s="23"/>
      <c r="U517" s="23"/>
      <c r="V517" s="23"/>
      <c r="W517" s="23"/>
      <c r="X517" s="23"/>
      <c r="Y517" s="23"/>
      <c r="Z517" s="23"/>
      <c r="AA517" s="23"/>
      <c r="AB517" s="23"/>
      <c r="AC517" s="23"/>
      <c r="AD517" s="23"/>
      <c r="AE517" s="23"/>
      <c r="AF517" s="23"/>
      <c r="AG517" s="23"/>
      <c r="AH517" s="23"/>
      <c r="AI517" s="23"/>
      <c r="AJ517" s="23"/>
      <c r="AK517" s="23"/>
      <c r="AL517" s="23"/>
      <c r="AM517" s="23"/>
      <c r="AN517" s="23"/>
      <c r="AO517" s="23"/>
      <c r="AP517" s="23"/>
    </row>
    <row r="518" spans="18:42">
      <c r="R518" s="23"/>
      <c r="S518" s="23"/>
      <c r="T518" s="23"/>
      <c r="U518" s="23"/>
      <c r="V518" s="23"/>
      <c r="W518" s="23"/>
      <c r="X518" s="23"/>
      <c r="Y518" s="23"/>
      <c r="Z518" s="23"/>
      <c r="AA518" s="23"/>
      <c r="AB518" s="23"/>
      <c r="AC518" s="23"/>
      <c r="AD518" s="23"/>
      <c r="AE518" s="23"/>
      <c r="AF518" s="23"/>
      <c r="AG518" s="23"/>
      <c r="AH518" s="23"/>
      <c r="AI518" s="23"/>
      <c r="AJ518" s="23"/>
      <c r="AK518" s="23"/>
      <c r="AL518" s="23"/>
      <c r="AM518" s="23"/>
      <c r="AN518" s="23"/>
      <c r="AO518" s="23"/>
      <c r="AP518" s="23"/>
    </row>
    <row r="519" spans="18:42">
      <c r="R519" s="23"/>
      <c r="S519" s="23"/>
      <c r="T519" s="23"/>
      <c r="U519" s="23"/>
      <c r="V519" s="23"/>
      <c r="W519" s="23"/>
      <c r="X519" s="23"/>
      <c r="Y519" s="23"/>
      <c r="Z519" s="23"/>
      <c r="AA519" s="23"/>
      <c r="AB519" s="23"/>
      <c r="AC519" s="23"/>
      <c r="AD519" s="23"/>
      <c r="AE519" s="23"/>
      <c r="AF519" s="23"/>
      <c r="AG519" s="23"/>
      <c r="AH519" s="23"/>
      <c r="AI519" s="23"/>
      <c r="AJ519" s="23"/>
      <c r="AK519" s="23"/>
      <c r="AL519" s="23"/>
      <c r="AM519" s="23"/>
      <c r="AN519" s="23"/>
      <c r="AO519" s="23"/>
      <c r="AP519" s="23"/>
    </row>
    <row r="520" spans="18:42">
      <c r="R520" s="23"/>
      <c r="S520" s="23"/>
      <c r="T520" s="23"/>
      <c r="U520" s="23"/>
      <c r="V520" s="23"/>
      <c r="W520" s="23"/>
      <c r="X520" s="23"/>
      <c r="Y520" s="23"/>
      <c r="Z520" s="23"/>
      <c r="AA520" s="23"/>
      <c r="AB520" s="23"/>
      <c r="AC520" s="23"/>
      <c r="AD520" s="23"/>
      <c r="AE520" s="23"/>
      <c r="AF520" s="23"/>
      <c r="AG520" s="23"/>
      <c r="AH520" s="23"/>
      <c r="AI520" s="23"/>
      <c r="AJ520" s="23"/>
      <c r="AK520" s="23"/>
      <c r="AL520" s="23"/>
      <c r="AM520" s="23"/>
      <c r="AN520" s="23"/>
      <c r="AO520" s="23"/>
      <c r="AP520" s="23"/>
    </row>
    <row r="521" spans="18:42">
      <c r="R521" s="23"/>
      <c r="S521" s="23"/>
      <c r="T521" s="23"/>
      <c r="U521" s="23"/>
      <c r="V521" s="23"/>
      <c r="W521" s="23"/>
      <c r="X521" s="23"/>
      <c r="Y521" s="23"/>
      <c r="Z521" s="23"/>
      <c r="AA521" s="23"/>
      <c r="AB521" s="23"/>
      <c r="AC521" s="23"/>
      <c r="AD521" s="23"/>
      <c r="AE521" s="23"/>
      <c r="AF521" s="23"/>
      <c r="AG521" s="23"/>
      <c r="AH521" s="23"/>
      <c r="AI521" s="23"/>
      <c r="AJ521" s="23"/>
      <c r="AK521" s="23"/>
      <c r="AL521" s="23"/>
      <c r="AM521" s="23"/>
      <c r="AN521" s="23"/>
      <c r="AO521" s="23"/>
      <c r="AP521" s="23"/>
    </row>
    <row r="522" spans="18:42">
      <c r="R522" s="23"/>
      <c r="S522" s="23"/>
      <c r="T522" s="23"/>
      <c r="U522" s="23"/>
      <c r="V522" s="23"/>
      <c r="W522" s="23"/>
      <c r="X522" s="23"/>
      <c r="Y522" s="23"/>
      <c r="Z522" s="23"/>
      <c r="AA522" s="23"/>
      <c r="AB522" s="23"/>
      <c r="AC522" s="23"/>
      <c r="AD522" s="23"/>
      <c r="AE522" s="23"/>
      <c r="AF522" s="23"/>
      <c r="AG522" s="23"/>
      <c r="AH522" s="23"/>
      <c r="AI522" s="23"/>
      <c r="AJ522" s="23"/>
      <c r="AK522" s="23"/>
      <c r="AL522" s="23"/>
      <c r="AM522" s="23"/>
      <c r="AN522" s="23"/>
      <c r="AO522" s="23"/>
      <c r="AP522" s="23"/>
    </row>
    <row r="523" spans="18:42">
      <c r="R523" s="23"/>
      <c r="S523" s="23"/>
      <c r="T523" s="23"/>
      <c r="U523" s="23"/>
      <c r="V523" s="23"/>
      <c r="W523" s="23"/>
      <c r="X523" s="23"/>
      <c r="Y523" s="23"/>
      <c r="Z523" s="23"/>
      <c r="AA523" s="23"/>
      <c r="AB523" s="23"/>
      <c r="AC523" s="23"/>
      <c r="AD523" s="23"/>
      <c r="AE523" s="23"/>
      <c r="AF523" s="23"/>
      <c r="AG523" s="23"/>
      <c r="AH523" s="23"/>
      <c r="AI523" s="23"/>
      <c r="AJ523" s="23"/>
      <c r="AK523" s="23"/>
      <c r="AL523" s="23"/>
      <c r="AM523" s="23"/>
      <c r="AN523" s="23"/>
      <c r="AO523" s="23"/>
      <c r="AP523" s="23"/>
    </row>
    <row r="524" spans="18:42">
      <c r="R524" s="23"/>
      <c r="S524" s="23"/>
      <c r="T524" s="23"/>
      <c r="U524" s="23"/>
      <c r="V524" s="23"/>
      <c r="W524" s="23"/>
      <c r="X524" s="23"/>
      <c r="Y524" s="23"/>
      <c r="Z524" s="23"/>
      <c r="AA524" s="23"/>
      <c r="AB524" s="23"/>
      <c r="AC524" s="23"/>
      <c r="AD524" s="23"/>
      <c r="AE524" s="23"/>
      <c r="AF524" s="23"/>
      <c r="AG524" s="23"/>
      <c r="AH524" s="23"/>
      <c r="AI524" s="23"/>
      <c r="AJ524" s="23"/>
      <c r="AK524" s="23"/>
      <c r="AL524" s="23"/>
      <c r="AM524" s="23"/>
      <c r="AN524" s="23"/>
      <c r="AO524" s="23"/>
      <c r="AP524" s="23"/>
    </row>
    <row r="525" spans="18:42">
      <c r="R525" s="23"/>
      <c r="S525" s="23"/>
      <c r="T525" s="23"/>
      <c r="U525" s="23"/>
      <c r="V525" s="23"/>
      <c r="W525" s="23"/>
      <c r="X525" s="23"/>
      <c r="Y525" s="23"/>
      <c r="Z525" s="23"/>
      <c r="AA525" s="23"/>
      <c r="AB525" s="23"/>
      <c r="AC525" s="23"/>
      <c r="AD525" s="23"/>
      <c r="AE525" s="23"/>
      <c r="AF525" s="23"/>
      <c r="AG525" s="23"/>
      <c r="AH525" s="23"/>
      <c r="AI525" s="23"/>
      <c r="AJ525" s="23"/>
      <c r="AK525" s="23"/>
      <c r="AL525" s="23"/>
      <c r="AM525" s="23"/>
      <c r="AN525" s="23"/>
      <c r="AO525" s="23"/>
      <c r="AP525" s="23"/>
    </row>
    <row r="526" spans="18:42">
      <c r="R526" s="23"/>
      <c r="S526" s="23"/>
      <c r="T526" s="23"/>
      <c r="U526" s="23"/>
      <c r="V526" s="23"/>
      <c r="W526" s="23"/>
      <c r="X526" s="23"/>
      <c r="Y526" s="23"/>
      <c r="Z526" s="23"/>
      <c r="AA526" s="23"/>
      <c r="AB526" s="23"/>
      <c r="AC526" s="23"/>
      <c r="AD526" s="23"/>
      <c r="AE526" s="23"/>
      <c r="AF526" s="23"/>
      <c r="AG526" s="23"/>
      <c r="AH526" s="23"/>
      <c r="AI526" s="23"/>
      <c r="AJ526" s="23"/>
      <c r="AK526" s="23"/>
      <c r="AL526" s="23"/>
      <c r="AM526" s="23"/>
      <c r="AN526" s="23"/>
      <c r="AO526" s="23"/>
      <c r="AP526" s="23"/>
    </row>
    <row r="527" spans="18:42">
      <c r="R527" s="23"/>
      <c r="S527" s="23"/>
      <c r="T527" s="23"/>
      <c r="U527" s="23"/>
      <c r="V527" s="23"/>
      <c r="W527" s="23"/>
      <c r="X527" s="23"/>
      <c r="Y527" s="23"/>
      <c r="Z527" s="23"/>
      <c r="AA527" s="23"/>
      <c r="AB527" s="23"/>
      <c r="AC527" s="23"/>
      <c r="AD527" s="23"/>
      <c r="AE527" s="23"/>
      <c r="AF527" s="23"/>
      <c r="AG527" s="23"/>
      <c r="AH527" s="23"/>
      <c r="AI527" s="23"/>
      <c r="AJ527" s="23"/>
      <c r="AK527" s="23"/>
      <c r="AL527" s="23"/>
      <c r="AM527" s="23"/>
      <c r="AN527" s="23"/>
      <c r="AO527" s="23"/>
      <c r="AP527" s="23"/>
    </row>
    <row r="528" spans="18:42">
      <c r="R528" s="23"/>
      <c r="S528" s="23"/>
      <c r="T528" s="23"/>
      <c r="U528" s="23"/>
      <c r="V528" s="23"/>
      <c r="W528" s="23"/>
      <c r="X528" s="23"/>
      <c r="Y528" s="23"/>
      <c r="Z528" s="23"/>
      <c r="AA528" s="23"/>
      <c r="AB528" s="23"/>
      <c r="AC528" s="23"/>
      <c r="AD528" s="23"/>
      <c r="AE528" s="23"/>
      <c r="AF528" s="23"/>
      <c r="AG528" s="23"/>
      <c r="AH528" s="23"/>
      <c r="AI528" s="23"/>
      <c r="AJ528" s="23"/>
      <c r="AK528" s="23"/>
      <c r="AL528" s="23"/>
      <c r="AM528" s="23"/>
      <c r="AN528" s="23"/>
      <c r="AO528" s="23"/>
      <c r="AP528" s="23"/>
    </row>
    <row r="529" spans="18:42">
      <c r="R529" s="23"/>
      <c r="S529" s="23"/>
      <c r="T529" s="23"/>
      <c r="U529" s="23"/>
      <c r="V529" s="23"/>
      <c r="W529" s="23"/>
      <c r="X529" s="23"/>
      <c r="Y529" s="23"/>
      <c r="Z529" s="23"/>
      <c r="AA529" s="23"/>
      <c r="AB529" s="23"/>
      <c r="AC529" s="23"/>
      <c r="AD529" s="23"/>
      <c r="AE529" s="23"/>
      <c r="AF529" s="23"/>
      <c r="AG529" s="23"/>
      <c r="AH529" s="23"/>
      <c r="AI529" s="23"/>
      <c r="AJ529" s="23"/>
      <c r="AK529" s="23"/>
      <c r="AL529" s="23"/>
      <c r="AM529" s="23"/>
      <c r="AN529" s="23"/>
      <c r="AO529" s="23"/>
      <c r="AP529" s="23"/>
    </row>
    <row r="530" spans="18:42">
      <c r="R530" s="23"/>
      <c r="S530" s="23"/>
      <c r="T530" s="23"/>
      <c r="U530" s="23"/>
      <c r="V530" s="23"/>
      <c r="W530" s="23"/>
      <c r="X530" s="23"/>
      <c r="Y530" s="23"/>
      <c r="Z530" s="23"/>
      <c r="AA530" s="23"/>
      <c r="AB530" s="23"/>
      <c r="AC530" s="23"/>
      <c r="AD530" s="23"/>
      <c r="AE530" s="23"/>
      <c r="AF530" s="23"/>
      <c r="AG530" s="23"/>
      <c r="AH530" s="23"/>
      <c r="AI530" s="23"/>
      <c r="AJ530" s="23"/>
      <c r="AK530" s="23"/>
      <c r="AL530" s="23"/>
      <c r="AM530" s="23"/>
      <c r="AN530" s="23"/>
      <c r="AO530" s="23"/>
      <c r="AP530" s="23"/>
    </row>
    <row r="531" spans="18:42">
      <c r="R531" s="23"/>
      <c r="S531" s="23"/>
      <c r="T531" s="23"/>
      <c r="U531" s="23"/>
      <c r="V531" s="23"/>
      <c r="W531" s="23"/>
      <c r="X531" s="23"/>
      <c r="Y531" s="23"/>
      <c r="Z531" s="23"/>
      <c r="AA531" s="23"/>
      <c r="AB531" s="23"/>
      <c r="AC531" s="23"/>
      <c r="AD531" s="23"/>
      <c r="AE531" s="23"/>
      <c r="AF531" s="23"/>
      <c r="AG531" s="23"/>
      <c r="AH531" s="23"/>
      <c r="AI531" s="23"/>
      <c r="AJ531" s="23"/>
      <c r="AK531" s="23"/>
      <c r="AL531" s="23"/>
      <c r="AM531" s="23"/>
      <c r="AN531" s="23"/>
      <c r="AO531" s="23"/>
      <c r="AP531" s="23"/>
    </row>
    <row r="532" spans="18:42">
      <c r="R532" s="23"/>
      <c r="S532" s="23"/>
      <c r="T532" s="23"/>
      <c r="U532" s="23"/>
      <c r="V532" s="23"/>
      <c r="W532" s="23"/>
      <c r="X532" s="23"/>
      <c r="Y532" s="23"/>
      <c r="Z532" s="23"/>
      <c r="AA532" s="23"/>
      <c r="AB532" s="23"/>
      <c r="AC532" s="23"/>
      <c r="AD532" s="23"/>
      <c r="AE532" s="23"/>
      <c r="AF532" s="23"/>
      <c r="AG532" s="23"/>
      <c r="AH532" s="23"/>
      <c r="AI532" s="23"/>
      <c r="AJ532" s="23"/>
      <c r="AK532" s="23"/>
      <c r="AL532" s="23"/>
      <c r="AM532" s="23"/>
      <c r="AN532" s="23"/>
      <c r="AO532" s="23"/>
      <c r="AP532" s="23"/>
    </row>
    <row r="533" spans="18:42">
      <c r="R533" s="23"/>
      <c r="S533" s="23"/>
      <c r="T533" s="23"/>
      <c r="U533" s="23"/>
      <c r="V533" s="23"/>
      <c r="W533" s="23"/>
      <c r="X533" s="23"/>
      <c r="Y533" s="23"/>
      <c r="Z533" s="23"/>
      <c r="AA533" s="23"/>
      <c r="AB533" s="23"/>
      <c r="AC533" s="23"/>
      <c r="AD533" s="23"/>
      <c r="AE533" s="23"/>
      <c r="AF533" s="23"/>
      <c r="AG533" s="23"/>
      <c r="AH533" s="23"/>
      <c r="AI533" s="23"/>
      <c r="AJ533" s="23"/>
      <c r="AK533" s="23"/>
      <c r="AL533" s="23"/>
      <c r="AM533" s="23"/>
      <c r="AN533" s="23"/>
      <c r="AO533" s="23"/>
      <c r="AP533" s="23"/>
    </row>
    <row r="534" spans="18:42">
      <c r="R534" s="23"/>
      <c r="S534" s="23"/>
      <c r="T534" s="23"/>
      <c r="U534" s="23"/>
      <c r="V534" s="23"/>
      <c r="W534" s="23"/>
      <c r="X534" s="23"/>
      <c r="Y534" s="23"/>
      <c r="Z534" s="23"/>
      <c r="AA534" s="23"/>
      <c r="AB534" s="23"/>
      <c r="AC534" s="23"/>
      <c r="AD534" s="23"/>
      <c r="AE534" s="23"/>
      <c r="AF534" s="23"/>
      <c r="AG534" s="23"/>
      <c r="AH534" s="23"/>
      <c r="AI534" s="23"/>
      <c r="AJ534" s="23"/>
      <c r="AK534" s="23"/>
      <c r="AL534" s="23"/>
      <c r="AM534" s="23"/>
      <c r="AN534" s="23"/>
      <c r="AO534" s="23"/>
      <c r="AP534" s="23"/>
    </row>
    <row r="535" spans="18:42">
      <c r="R535" s="23"/>
      <c r="S535" s="23"/>
      <c r="T535" s="23"/>
      <c r="U535" s="23"/>
      <c r="V535" s="23"/>
      <c r="W535" s="23"/>
      <c r="X535" s="23"/>
      <c r="Y535" s="23"/>
      <c r="Z535" s="23"/>
      <c r="AA535" s="23"/>
      <c r="AB535" s="23"/>
      <c r="AC535" s="23"/>
      <c r="AD535" s="23"/>
      <c r="AE535" s="23"/>
      <c r="AF535" s="23"/>
      <c r="AG535" s="23"/>
      <c r="AH535" s="23"/>
      <c r="AI535" s="23"/>
      <c r="AJ535" s="23"/>
      <c r="AK535" s="23"/>
      <c r="AL535" s="23"/>
      <c r="AM535" s="23"/>
      <c r="AN535" s="23"/>
      <c r="AO535" s="23"/>
      <c r="AP535" s="23"/>
    </row>
    <row r="536" spans="18:42">
      <c r="R536" s="23"/>
      <c r="S536" s="23"/>
      <c r="T536" s="23"/>
      <c r="U536" s="23"/>
      <c r="V536" s="23"/>
      <c r="W536" s="23"/>
      <c r="X536" s="23"/>
      <c r="Y536" s="23"/>
      <c r="Z536" s="23"/>
      <c r="AA536" s="23"/>
      <c r="AB536" s="23"/>
      <c r="AC536" s="23"/>
      <c r="AD536" s="23"/>
      <c r="AE536" s="23"/>
      <c r="AF536" s="23"/>
      <c r="AG536" s="23"/>
      <c r="AH536" s="23"/>
      <c r="AI536" s="23"/>
      <c r="AJ536" s="23"/>
      <c r="AK536" s="23"/>
      <c r="AL536" s="23"/>
      <c r="AM536" s="23"/>
      <c r="AN536" s="23"/>
      <c r="AO536" s="23"/>
      <c r="AP536" s="23"/>
    </row>
    <row r="537" spans="18:42">
      <c r="R537" s="23"/>
      <c r="S537" s="23"/>
      <c r="T537" s="23"/>
      <c r="U537" s="23"/>
      <c r="V537" s="23"/>
      <c r="W537" s="23"/>
      <c r="X537" s="23"/>
      <c r="Y537" s="23"/>
      <c r="Z537" s="23"/>
      <c r="AA537" s="23"/>
      <c r="AB537" s="23"/>
      <c r="AC537" s="23"/>
      <c r="AD537" s="23"/>
      <c r="AE537" s="23"/>
      <c r="AF537" s="23"/>
      <c r="AG537" s="23"/>
      <c r="AH537" s="23"/>
      <c r="AI537" s="23"/>
      <c r="AJ537" s="23"/>
      <c r="AK537" s="23"/>
      <c r="AL537" s="23"/>
      <c r="AM537" s="23"/>
      <c r="AN537" s="23"/>
      <c r="AO537" s="23"/>
      <c r="AP537" s="23"/>
    </row>
    <row r="538" spans="18:42">
      <c r="R538" s="23"/>
      <c r="S538" s="23"/>
      <c r="T538" s="23"/>
      <c r="U538" s="23"/>
      <c r="V538" s="23"/>
      <c r="W538" s="23"/>
      <c r="X538" s="23"/>
      <c r="Y538" s="23"/>
      <c r="Z538" s="23"/>
      <c r="AA538" s="23"/>
      <c r="AB538" s="23"/>
      <c r="AC538" s="23"/>
      <c r="AD538" s="23"/>
      <c r="AE538" s="23"/>
      <c r="AF538" s="23"/>
      <c r="AG538" s="23"/>
      <c r="AH538" s="23"/>
      <c r="AI538" s="23"/>
      <c r="AJ538" s="23"/>
      <c r="AK538" s="23"/>
      <c r="AL538" s="23"/>
      <c r="AM538" s="23"/>
      <c r="AN538" s="23"/>
      <c r="AO538" s="23"/>
      <c r="AP538" s="23"/>
    </row>
    <row r="539" spans="18:42">
      <c r="R539" s="23"/>
      <c r="S539" s="23"/>
      <c r="T539" s="23"/>
      <c r="U539" s="23"/>
      <c r="V539" s="23"/>
      <c r="W539" s="23"/>
      <c r="X539" s="23"/>
      <c r="Y539" s="23"/>
      <c r="Z539" s="23"/>
      <c r="AA539" s="23"/>
      <c r="AB539" s="23"/>
      <c r="AC539" s="23"/>
      <c r="AD539" s="23"/>
      <c r="AE539" s="23"/>
      <c r="AF539" s="23"/>
      <c r="AG539" s="23"/>
      <c r="AH539" s="23"/>
      <c r="AI539" s="23"/>
      <c r="AJ539" s="23"/>
      <c r="AK539" s="23"/>
      <c r="AL539" s="23"/>
      <c r="AM539" s="23"/>
      <c r="AN539" s="23"/>
      <c r="AO539" s="23"/>
      <c r="AP539" s="23"/>
    </row>
    <row r="540" spans="18:42">
      <c r="R540" s="23"/>
      <c r="S540" s="23"/>
      <c r="T540" s="23"/>
      <c r="U540" s="23"/>
      <c r="V540" s="23"/>
      <c r="W540" s="23"/>
      <c r="X540" s="23"/>
      <c r="Y540" s="23"/>
      <c r="Z540" s="23"/>
      <c r="AA540" s="23"/>
      <c r="AB540" s="23"/>
      <c r="AC540" s="23"/>
      <c r="AD540" s="23"/>
      <c r="AE540" s="23"/>
      <c r="AF540" s="23"/>
      <c r="AG540" s="23"/>
      <c r="AH540" s="23"/>
      <c r="AI540" s="23"/>
      <c r="AJ540" s="23"/>
      <c r="AK540" s="23"/>
      <c r="AL540" s="23"/>
      <c r="AM540" s="23"/>
      <c r="AN540" s="23"/>
      <c r="AO540" s="23"/>
      <c r="AP540" s="23"/>
    </row>
    <row r="541" spans="18:42">
      <c r="R541" s="23"/>
      <c r="S541" s="23"/>
      <c r="T541" s="23"/>
      <c r="U541" s="23"/>
      <c r="V541" s="23"/>
      <c r="W541" s="23"/>
      <c r="X541" s="23"/>
      <c r="Y541" s="23"/>
      <c r="Z541" s="23"/>
      <c r="AA541" s="23"/>
      <c r="AB541" s="23"/>
      <c r="AC541" s="23"/>
      <c r="AD541" s="23"/>
      <c r="AE541" s="23"/>
      <c r="AF541" s="23"/>
      <c r="AG541" s="23"/>
      <c r="AH541" s="23"/>
      <c r="AI541" s="23"/>
      <c r="AJ541" s="23"/>
      <c r="AK541" s="23"/>
      <c r="AL541" s="23"/>
      <c r="AM541" s="23"/>
      <c r="AN541" s="23"/>
      <c r="AO541" s="23"/>
      <c r="AP541" s="23"/>
    </row>
    <row r="542" spans="18:42">
      <c r="R542" s="23"/>
      <c r="S542" s="23"/>
      <c r="T542" s="23"/>
      <c r="U542" s="23"/>
      <c r="V542" s="23"/>
      <c r="W542" s="23"/>
      <c r="X542" s="23"/>
      <c r="Y542" s="23"/>
      <c r="Z542" s="23"/>
      <c r="AA542" s="23"/>
      <c r="AB542" s="23"/>
      <c r="AC542" s="23"/>
      <c r="AD542" s="23"/>
      <c r="AE542" s="23"/>
      <c r="AF542" s="23"/>
      <c r="AG542" s="23"/>
      <c r="AH542" s="23"/>
      <c r="AI542" s="23"/>
      <c r="AJ542" s="23"/>
      <c r="AK542" s="23"/>
      <c r="AL542" s="23"/>
      <c r="AM542" s="23"/>
      <c r="AN542" s="23"/>
      <c r="AO542" s="23"/>
      <c r="AP542" s="23"/>
    </row>
    <row r="543" spans="18:42">
      <c r="R543" s="23"/>
      <c r="S543" s="23"/>
      <c r="T543" s="23"/>
      <c r="U543" s="23"/>
      <c r="V543" s="23"/>
      <c r="W543" s="23"/>
      <c r="X543" s="23"/>
      <c r="Y543" s="23"/>
      <c r="Z543" s="23"/>
      <c r="AA543" s="23"/>
      <c r="AB543" s="23"/>
      <c r="AC543" s="23"/>
      <c r="AD543" s="23"/>
      <c r="AE543" s="23"/>
      <c r="AF543" s="23"/>
      <c r="AG543" s="23"/>
      <c r="AH543" s="23"/>
      <c r="AI543" s="23"/>
      <c r="AJ543" s="23"/>
      <c r="AK543" s="23"/>
      <c r="AL543" s="23"/>
      <c r="AM543" s="23"/>
      <c r="AN543" s="23"/>
      <c r="AO543" s="23"/>
      <c r="AP543" s="23"/>
    </row>
    <row r="544" spans="18:42">
      <c r="R544" s="23"/>
      <c r="S544" s="23"/>
      <c r="T544" s="23"/>
      <c r="U544" s="23"/>
      <c r="V544" s="23"/>
      <c r="W544" s="23"/>
      <c r="X544" s="23"/>
      <c r="Y544" s="23"/>
      <c r="Z544" s="23"/>
      <c r="AA544" s="23"/>
      <c r="AB544" s="23"/>
      <c r="AC544" s="23"/>
      <c r="AD544" s="23"/>
      <c r="AE544" s="23"/>
      <c r="AF544" s="23"/>
      <c r="AG544" s="23"/>
      <c r="AH544" s="23"/>
      <c r="AI544" s="23"/>
      <c r="AJ544" s="23"/>
      <c r="AK544" s="23"/>
      <c r="AL544" s="23"/>
      <c r="AM544" s="23"/>
      <c r="AN544" s="23"/>
      <c r="AO544" s="23"/>
      <c r="AP544" s="23"/>
    </row>
    <row r="545" spans="18:42">
      <c r="R545" s="23"/>
      <c r="S545" s="23"/>
      <c r="T545" s="23"/>
      <c r="U545" s="23"/>
      <c r="V545" s="23"/>
      <c r="W545" s="23"/>
      <c r="X545" s="23"/>
      <c r="Y545" s="23"/>
      <c r="Z545" s="23"/>
      <c r="AA545" s="23"/>
      <c r="AB545" s="23"/>
      <c r="AC545" s="23"/>
      <c r="AD545" s="23"/>
      <c r="AE545" s="23"/>
      <c r="AF545" s="23"/>
      <c r="AG545" s="23"/>
      <c r="AH545" s="23"/>
      <c r="AI545" s="23"/>
      <c r="AJ545" s="23"/>
      <c r="AK545" s="23"/>
      <c r="AL545" s="23"/>
      <c r="AM545" s="23"/>
      <c r="AN545" s="23"/>
      <c r="AO545" s="23"/>
      <c r="AP545" s="23"/>
    </row>
    <row r="546" spans="18:42">
      <c r="R546" s="23"/>
      <c r="S546" s="23"/>
      <c r="T546" s="23"/>
      <c r="U546" s="23"/>
      <c r="V546" s="23"/>
      <c r="W546" s="23"/>
      <c r="X546" s="23"/>
      <c r="Y546" s="23"/>
      <c r="Z546" s="23"/>
      <c r="AA546" s="23"/>
      <c r="AB546" s="23"/>
      <c r="AC546" s="23"/>
      <c r="AD546" s="23"/>
      <c r="AE546" s="23"/>
      <c r="AF546" s="23"/>
      <c r="AG546" s="23"/>
      <c r="AH546" s="23"/>
      <c r="AI546" s="23"/>
      <c r="AJ546" s="23"/>
      <c r="AK546" s="23"/>
      <c r="AL546" s="23"/>
      <c r="AM546" s="23"/>
      <c r="AN546" s="23"/>
      <c r="AO546" s="23"/>
      <c r="AP546" s="23"/>
    </row>
    <row r="547" spans="18:42">
      <c r="R547" s="23"/>
      <c r="S547" s="23"/>
      <c r="T547" s="23"/>
      <c r="U547" s="23"/>
      <c r="V547" s="23"/>
      <c r="W547" s="23"/>
      <c r="X547" s="23"/>
      <c r="Y547" s="23"/>
      <c r="Z547" s="23"/>
      <c r="AA547" s="23"/>
      <c r="AB547" s="23"/>
      <c r="AC547" s="23"/>
      <c r="AD547" s="23"/>
      <c r="AE547" s="23"/>
      <c r="AF547" s="23"/>
      <c r="AG547" s="23"/>
      <c r="AH547" s="23"/>
      <c r="AI547" s="23"/>
      <c r="AJ547" s="23"/>
      <c r="AK547" s="23"/>
      <c r="AL547" s="23"/>
      <c r="AM547" s="23"/>
      <c r="AN547" s="23"/>
      <c r="AO547" s="23"/>
      <c r="AP547" s="23"/>
    </row>
    <row r="548" spans="18:42">
      <c r="R548" s="23"/>
      <c r="S548" s="23"/>
      <c r="T548" s="23"/>
      <c r="U548" s="23"/>
      <c r="V548" s="23"/>
      <c r="W548" s="23"/>
      <c r="X548" s="23"/>
      <c r="Y548" s="23"/>
      <c r="Z548" s="23"/>
      <c r="AA548" s="23"/>
      <c r="AB548" s="23"/>
      <c r="AC548" s="23"/>
      <c r="AD548" s="23"/>
      <c r="AE548" s="23"/>
      <c r="AF548" s="23"/>
      <c r="AG548" s="23"/>
      <c r="AH548" s="23"/>
      <c r="AI548" s="23"/>
      <c r="AJ548" s="23"/>
      <c r="AK548" s="23"/>
      <c r="AL548" s="23"/>
      <c r="AM548" s="23"/>
      <c r="AN548" s="23"/>
      <c r="AO548" s="23"/>
      <c r="AP548" s="23"/>
    </row>
    <row r="549" spans="18:42">
      <c r="R549" s="23"/>
      <c r="S549" s="23"/>
      <c r="T549" s="23"/>
      <c r="U549" s="23"/>
      <c r="V549" s="23"/>
      <c r="W549" s="23"/>
      <c r="X549" s="23"/>
      <c r="Y549" s="23"/>
      <c r="Z549" s="23"/>
      <c r="AA549" s="23"/>
      <c r="AB549" s="23"/>
      <c r="AC549" s="23"/>
      <c r="AD549" s="23"/>
      <c r="AE549" s="23"/>
      <c r="AF549" s="23"/>
      <c r="AG549" s="23"/>
      <c r="AH549" s="23"/>
      <c r="AI549" s="23"/>
      <c r="AJ549" s="23"/>
      <c r="AK549" s="23"/>
      <c r="AL549" s="23"/>
      <c r="AM549" s="23"/>
      <c r="AN549" s="23"/>
      <c r="AO549" s="23"/>
      <c r="AP549" s="23"/>
    </row>
    <row r="550" spans="18:42">
      <c r="R550" s="23"/>
      <c r="S550" s="23"/>
      <c r="T550" s="23"/>
      <c r="U550" s="23"/>
      <c r="V550" s="23"/>
      <c r="W550" s="23"/>
      <c r="X550" s="23"/>
      <c r="Y550" s="23"/>
      <c r="Z550" s="23"/>
      <c r="AA550" s="23"/>
      <c r="AB550" s="23"/>
      <c r="AC550" s="23"/>
      <c r="AD550" s="23"/>
      <c r="AE550" s="23"/>
      <c r="AF550" s="23"/>
      <c r="AG550" s="23"/>
      <c r="AH550" s="23"/>
      <c r="AI550" s="23"/>
      <c r="AJ550" s="23"/>
      <c r="AK550" s="23"/>
      <c r="AL550" s="23"/>
      <c r="AM550" s="23"/>
      <c r="AN550" s="23"/>
      <c r="AO550" s="23"/>
      <c r="AP550" s="23"/>
    </row>
    <row r="551" spans="18:42">
      <c r="R551" s="23"/>
      <c r="S551" s="23"/>
      <c r="T551" s="23"/>
      <c r="U551" s="23"/>
      <c r="V551" s="23"/>
      <c r="W551" s="23"/>
      <c r="X551" s="23"/>
      <c r="Y551" s="23"/>
      <c r="Z551" s="23"/>
      <c r="AA551" s="23"/>
      <c r="AB551" s="23"/>
      <c r="AC551" s="23"/>
      <c r="AD551" s="23"/>
      <c r="AE551" s="23"/>
      <c r="AF551" s="23"/>
      <c r="AG551" s="23"/>
      <c r="AH551" s="23"/>
      <c r="AI551" s="23"/>
      <c r="AJ551" s="23"/>
      <c r="AK551" s="23"/>
      <c r="AL551" s="23"/>
      <c r="AM551" s="23"/>
      <c r="AN551" s="23"/>
      <c r="AO551" s="23"/>
      <c r="AP551" s="23"/>
    </row>
    <row r="552" spans="18:42">
      <c r="R552" s="23"/>
      <c r="S552" s="23"/>
      <c r="T552" s="23"/>
      <c r="U552" s="23"/>
      <c r="V552" s="23"/>
      <c r="W552" s="23"/>
      <c r="X552" s="23"/>
      <c r="Y552" s="23"/>
      <c r="Z552" s="23"/>
      <c r="AA552" s="23"/>
      <c r="AB552" s="23"/>
      <c r="AC552" s="23"/>
      <c r="AD552" s="23"/>
      <c r="AE552" s="23"/>
      <c r="AF552" s="23"/>
      <c r="AG552" s="23"/>
      <c r="AH552" s="23"/>
      <c r="AI552" s="23"/>
      <c r="AJ552" s="23"/>
      <c r="AK552" s="23"/>
      <c r="AL552" s="23"/>
      <c r="AM552" s="23"/>
      <c r="AN552" s="23"/>
      <c r="AO552" s="23"/>
      <c r="AP552" s="23"/>
    </row>
    <row r="553" spans="18:42">
      <c r="R553" s="23"/>
      <c r="S553" s="23"/>
      <c r="T553" s="23"/>
      <c r="U553" s="23"/>
      <c r="V553" s="23"/>
      <c r="W553" s="23"/>
      <c r="X553" s="23"/>
      <c r="Y553" s="23"/>
      <c r="Z553" s="23"/>
      <c r="AA553" s="23"/>
      <c r="AB553" s="23"/>
      <c r="AC553" s="23"/>
      <c r="AD553" s="23"/>
      <c r="AE553" s="23"/>
      <c r="AF553" s="23"/>
      <c r="AG553" s="23"/>
      <c r="AH553" s="23"/>
      <c r="AI553" s="23"/>
      <c r="AJ553" s="23"/>
      <c r="AK553" s="23"/>
      <c r="AL553" s="23"/>
      <c r="AM553" s="23"/>
      <c r="AN553" s="23"/>
      <c r="AO553" s="23"/>
      <c r="AP553" s="23"/>
    </row>
    <row r="554" spans="18:42">
      <c r="R554" s="23"/>
      <c r="S554" s="23"/>
      <c r="T554" s="23"/>
      <c r="U554" s="23"/>
      <c r="V554" s="23"/>
      <c r="W554" s="23"/>
      <c r="X554" s="23"/>
      <c r="Y554" s="23"/>
      <c r="Z554" s="23"/>
      <c r="AA554" s="23"/>
      <c r="AB554" s="23"/>
      <c r="AC554" s="23"/>
      <c r="AD554" s="23"/>
      <c r="AE554" s="23"/>
      <c r="AF554" s="23"/>
      <c r="AG554" s="23"/>
      <c r="AH554" s="23"/>
      <c r="AI554" s="23"/>
      <c r="AJ554" s="23"/>
      <c r="AK554" s="23"/>
      <c r="AL554" s="23"/>
      <c r="AM554" s="23"/>
      <c r="AN554" s="23"/>
      <c r="AO554" s="23"/>
      <c r="AP554" s="23"/>
    </row>
    <row r="555" spans="18:42">
      <c r="R555" s="23"/>
      <c r="S555" s="23"/>
      <c r="T555" s="23"/>
      <c r="U555" s="23"/>
      <c r="V555" s="23"/>
      <c r="W555" s="23"/>
      <c r="X555" s="23"/>
      <c r="Y555" s="23"/>
      <c r="Z555" s="23"/>
      <c r="AA555" s="23"/>
      <c r="AB555" s="23"/>
      <c r="AC555" s="23"/>
      <c r="AD555" s="23"/>
      <c r="AE555" s="23"/>
      <c r="AF555" s="23"/>
      <c r="AG555" s="23"/>
      <c r="AH555" s="23"/>
      <c r="AI555" s="23"/>
      <c r="AJ555" s="23"/>
      <c r="AK555" s="23"/>
      <c r="AL555" s="23"/>
      <c r="AM555" s="23"/>
      <c r="AN555" s="23"/>
      <c r="AO555" s="23"/>
      <c r="AP555" s="23"/>
    </row>
    <row r="556" spans="18:42">
      <c r="R556" s="23"/>
      <c r="S556" s="23"/>
      <c r="T556" s="23"/>
      <c r="U556" s="23"/>
      <c r="V556" s="23"/>
      <c r="W556" s="23"/>
      <c r="X556" s="23"/>
      <c r="Y556" s="23"/>
      <c r="Z556" s="23"/>
      <c r="AA556" s="23"/>
      <c r="AB556" s="23"/>
      <c r="AC556" s="23"/>
      <c r="AD556" s="23"/>
      <c r="AE556" s="23"/>
      <c r="AF556" s="23"/>
      <c r="AG556" s="23"/>
      <c r="AH556" s="23"/>
      <c r="AI556" s="23"/>
      <c r="AJ556" s="23"/>
      <c r="AK556" s="23"/>
      <c r="AL556" s="23"/>
      <c r="AM556" s="23"/>
      <c r="AN556" s="23"/>
      <c r="AO556" s="23"/>
      <c r="AP556" s="23"/>
    </row>
    <row r="557" spans="18:42">
      <c r="R557" s="23"/>
      <c r="S557" s="23"/>
      <c r="T557" s="23"/>
      <c r="U557" s="23"/>
      <c r="V557" s="23"/>
      <c r="W557" s="23"/>
      <c r="X557" s="23"/>
      <c r="Y557" s="23"/>
      <c r="Z557" s="23"/>
      <c r="AA557" s="23"/>
      <c r="AB557" s="23"/>
      <c r="AC557" s="23"/>
      <c r="AD557" s="23"/>
      <c r="AE557" s="23"/>
      <c r="AF557" s="23"/>
      <c r="AG557" s="23"/>
      <c r="AH557" s="23"/>
      <c r="AI557" s="23"/>
      <c r="AJ557" s="23"/>
      <c r="AK557" s="23"/>
      <c r="AL557" s="23"/>
      <c r="AM557" s="23"/>
      <c r="AN557" s="23"/>
      <c r="AO557" s="23"/>
      <c r="AP557" s="23"/>
    </row>
    <row r="558" spans="18:42">
      <c r="R558" s="23"/>
      <c r="S558" s="23"/>
      <c r="T558" s="23"/>
      <c r="U558" s="23"/>
      <c r="V558" s="23"/>
      <c r="W558" s="23"/>
      <c r="X558" s="23"/>
      <c r="Y558" s="23"/>
      <c r="Z558" s="23"/>
      <c r="AA558" s="23"/>
      <c r="AB558" s="23"/>
      <c r="AC558" s="23"/>
      <c r="AD558" s="23"/>
      <c r="AE558" s="23"/>
      <c r="AF558" s="23"/>
      <c r="AG558" s="23"/>
      <c r="AH558" s="23"/>
      <c r="AI558" s="23"/>
      <c r="AJ558" s="23"/>
      <c r="AK558" s="23"/>
      <c r="AL558" s="23"/>
      <c r="AM558" s="23"/>
      <c r="AN558" s="23"/>
      <c r="AO558" s="23"/>
      <c r="AP558" s="23"/>
    </row>
    <row r="559" spans="18:42">
      <c r="R559" s="23"/>
      <c r="S559" s="23"/>
      <c r="T559" s="23"/>
      <c r="U559" s="23"/>
      <c r="V559" s="23"/>
      <c r="W559" s="23"/>
      <c r="X559" s="23"/>
      <c r="Y559" s="23"/>
      <c r="Z559" s="23"/>
      <c r="AA559" s="23"/>
      <c r="AB559" s="23"/>
      <c r="AC559" s="23"/>
      <c r="AD559" s="23"/>
      <c r="AE559" s="23"/>
      <c r="AF559" s="23"/>
      <c r="AG559" s="23"/>
      <c r="AH559" s="23"/>
      <c r="AI559" s="23"/>
      <c r="AJ559" s="23"/>
      <c r="AK559" s="23"/>
      <c r="AL559" s="23"/>
      <c r="AM559" s="23"/>
      <c r="AN559" s="23"/>
      <c r="AO559" s="23"/>
      <c r="AP559" s="23"/>
    </row>
    <row r="560" spans="18:42">
      <c r="R560" s="23"/>
      <c r="S560" s="23"/>
      <c r="T560" s="23"/>
      <c r="U560" s="23"/>
      <c r="V560" s="23"/>
      <c r="W560" s="23"/>
      <c r="X560" s="23"/>
      <c r="Y560" s="23"/>
      <c r="Z560" s="23"/>
      <c r="AA560" s="23"/>
      <c r="AB560" s="23"/>
      <c r="AC560" s="23"/>
      <c r="AD560" s="23"/>
      <c r="AE560" s="23"/>
      <c r="AF560" s="23"/>
      <c r="AG560" s="23"/>
      <c r="AH560" s="23"/>
      <c r="AI560" s="23"/>
      <c r="AJ560" s="23"/>
      <c r="AK560" s="23"/>
      <c r="AL560" s="23"/>
      <c r="AM560" s="23"/>
      <c r="AN560" s="23"/>
      <c r="AO560" s="23"/>
      <c r="AP560" s="23"/>
    </row>
    <row r="561" spans="18:42">
      <c r="R561" s="23"/>
      <c r="S561" s="23"/>
      <c r="T561" s="23"/>
      <c r="U561" s="23"/>
      <c r="V561" s="23"/>
      <c r="W561" s="23"/>
      <c r="X561" s="23"/>
      <c r="Y561" s="23"/>
      <c r="Z561" s="23"/>
      <c r="AA561" s="23"/>
      <c r="AB561" s="23"/>
      <c r="AC561" s="23"/>
      <c r="AD561" s="23"/>
      <c r="AE561" s="23"/>
      <c r="AF561" s="23"/>
      <c r="AG561" s="23"/>
      <c r="AH561" s="23"/>
      <c r="AI561" s="23"/>
      <c r="AJ561" s="23"/>
      <c r="AK561" s="23"/>
      <c r="AL561" s="23"/>
      <c r="AM561" s="23"/>
      <c r="AN561" s="23"/>
      <c r="AO561" s="23"/>
      <c r="AP561" s="23"/>
    </row>
    <row r="562" spans="18:42">
      <c r="R562" s="23"/>
      <c r="S562" s="23"/>
      <c r="T562" s="23"/>
      <c r="U562" s="23"/>
      <c r="V562" s="23"/>
      <c r="W562" s="23"/>
      <c r="X562" s="23"/>
      <c r="Y562" s="23"/>
      <c r="Z562" s="23"/>
      <c r="AA562" s="23"/>
      <c r="AB562" s="23"/>
      <c r="AC562" s="23"/>
      <c r="AD562" s="23"/>
      <c r="AE562" s="23"/>
      <c r="AF562" s="23"/>
      <c r="AG562" s="23"/>
      <c r="AH562" s="23"/>
      <c r="AI562" s="23"/>
      <c r="AJ562" s="23"/>
      <c r="AK562" s="23"/>
      <c r="AL562" s="23"/>
      <c r="AM562" s="23"/>
      <c r="AN562" s="23"/>
      <c r="AO562" s="23"/>
      <c r="AP562" s="23"/>
    </row>
    <row r="563" spans="18:42">
      <c r="R563" s="23"/>
      <c r="S563" s="23"/>
      <c r="T563" s="23"/>
      <c r="U563" s="23"/>
      <c r="V563" s="23"/>
      <c r="W563" s="23"/>
      <c r="X563" s="23"/>
      <c r="Y563" s="23"/>
      <c r="Z563" s="23"/>
      <c r="AA563" s="23"/>
      <c r="AB563" s="23"/>
      <c r="AC563" s="23"/>
      <c r="AD563" s="23"/>
      <c r="AE563" s="23"/>
      <c r="AF563" s="23"/>
      <c r="AG563" s="23"/>
      <c r="AH563" s="23"/>
      <c r="AI563" s="23"/>
      <c r="AJ563" s="23"/>
      <c r="AK563" s="23"/>
      <c r="AL563" s="23"/>
      <c r="AM563" s="23"/>
      <c r="AN563" s="23"/>
      <c r="AO563" s="23"/>
      <c r="AP563" s="23"/>
    </row>
    <row r="564" spans="18:42">
      <c r="R564" s="23"/>
      <c r="S564" s="23"/>
      <c r="T564" s="23"/>
      <c r="U564" s="23"/>
      <c r="V564" s="23"/>
      <c r="W564" s="23"/>
      <c r="X564" s="23"/>
      <c r="Y564" s="23"/>
      <c r="Z564" s="23"/>
      <c r="AA564" s="23"/>
      <c r="AB564" s="23"/>
      <c r="AC564" s="23"/>
      <c r="AD564" s="23"/>
      <c r="AE564" s="23"/>
      <c r="AF564" s="23"/>
      <c r="AG564" s="23"/>
      <c r="AH564" s="23"/>
      <c r="AI564" s="23"/>
      <c r="AJ564" s="23"/>
      <c r="AK564" s="23"/>
      <c r="AL564" s="23"/>
      <c r="AM564" s="23"/>
      <c r="AN564" s="23"/>
      <c r="AO564" s="23"/>
      <c r="AP564" s="23"/>
    </row>
    <row r="565" spans="18:42">
      <c r="R565" s="23"/>
      <c r="S565" s="23"/>
      <c r="T565" s="23"/>
      <c r="U565" s="23"/>
      <c r="V565" s="23"/>
      <c r="W565" s="23"/>
      <c r="X565" s="23"/>
      <c r="Y565" s="23"/>
      <c r="Z565" s="23"/>
      <c r="AA565" s="23"/>
      <c r="AB565" s="23"/>
      <c r="AC565" s="23"/>
      <c r="AD565" s="23"/>
      <c r="AE565" s="23"/>
      <c r="AF565" s="23"/>
      <c r="AG565" s="23"/>
      <c r="AH565" s="23"/>
      <c r="AI565" s="23"/>
      <c r="AJ565" s="23"/>
      <c r="AK565" s="23"/>
      <c r="AL565" s="23"/>
      <c r="AM565" s="23"/>
      <c r="AN565" s="23"/>
      <c r="AO565" s="23"/>
      <c r="AP565" s="23"/>
    </row>
    <row r="566" spans="18:42">
      <c r="R566" s="23"/>
      <c r="S566" s="23"/>
      <c r="T566" s="23"/>
      <c r="U566" s="23"/>
      <c r="V566" s="23"/>
      <c r="W566" s="23"/>
      <c r="X566" s="23"/>
      <c r="Y566" s="23"/>
      <c r="Z566" s="23"/>
      <c r="AA566" s="23"/>
      <c r="AB566" s="23"/>
      <c r="AC566" s="23"/>
      <c r="AD566" s="23"/>
      <c r="AE566" s="23"/>
      <c r="AF566" s="23"/>
      <c r="AG566" s="23"/>
      <c r="AH566" s="23"/>
      <c r="AI566" s="23"/>
      <c r="AJ566" s="23"/>
      <c r="AK566" s="23"/>
      <c r="AL566" s="23"/>
      <c r="AM566" s="23"/>
      <c r="AN566" s="23"/>
      <c r="AO566" s="23"/>
      <c r="AP566" s="23"/>
    </row>
    <row r="567" spans="18:42">
      <c r="R567" s="23"/>
      <c r="S567" s="23"/>
      <c r="T567" s="23"/>
      <c r="U567" s="23"/>
      <c r="V567" s="23"/>
      <c r="W567" s="23"/>
      <c r="X567" s="23"/>
      <c r="Y567" s="23"/>
      <c r="Z567" s="23"/>
      <c r="AA567" s="23"/>
      <c r="AB567" s="23"/>
      <c r="AC567" s="23"/>
      <c r="AD567" s="23"/>
      <c r="AE567" s="23"/>
      <c r="AF567" s="23"/>
      <c r="AG567" s="23"/>
      <c r="AH567" s="23"/>
      <c r="AI567" s="23"/>
      <c r="AJ567" s="23"/>
      <c r="AK567" s="23"/>
      <c r="AL567" s="23"/>
      <c r="AM567" s="23"/>
      <c r="AN567" s="23"/>
      <c r="AO567" s="23"/>
      <c r="AP567" s="23"/>
    </row>
    <row r="568" spans="18:42">
      <c r="R568" s="23"/>
      <c r="S568" s="23"/>
      <c r="T568" s="23"/>
      <c r="U568" s="23"/>
      <c r="V568" s="23"/>
      <c r="W568" s="23"/>
      <c r="X568" s="23"/>
      <c r="Y568" s="23"/>
      <c r="Z568" s="23"/>
      <c r="AA568" s="23"/>
      <c r="AB568" s="23"/>
      <c r="AC568" s="23"/>
      <c r="AD568" s="23"/>
      <c r="AE568" s="23"/>
      <c r="AF568" s="23"/>
      <c r="AG568" s="23"/>
      <c r="AH568" s="23"/>
      <c r="AI568" s="23"/>
      <c r="AJ568" s="23"/>
      <c r="AK568" s="23"/>
      <c r="AL568" s="23"/>
      <c r="AM568" s="23"/>
      <c r="AN568" s="23"/>
      <c r="AO568" s="23"/>
      <c r="AP568" s="23"/>
    </row>
    <row r="569" spans="18:42">
      <c r="R569" s="23"/>
      <c r="S569" s="23"/>
      <c r="T569" s="23"/>
      <c r="U569" s="23"/>
      <c r="V569" s="23"/>
      <c r="W569" s="23"/>
      <c r="X569" s="23"/>
      <c r="Y569" s="23"/>
      <c r="Z569" s="23"/>
      <c r="AA569" s="23"/>
      <c r="AB569" s="23"/>
      <c r="AC569" s="23"/>
      <c r="AD569" s="23"/>
      <c r="AE569" s="23"/>
      <c r="AF569" s="23"/>
      <c r="AG569" s="23"/>
      <c r="AH569" s="23"/>
      <c r="AI569" s="23"/>
      <c r="AJ569" s="23"/>
      <c r="AK569" s="23"/>
      <c r="AL569" s="23"/>
      <c r="AM569" s="23"/>
      <c r="AN569" s="23"/>
      <c r="AO569" s="23"/>
      <c r="AP569" s="23"/>
    </row>
    <row r="570" spans="18:42">
      <c r="R570" s="23"/>
      <c r="S570" s="23"/>
      <c r="T570" s="23"/>
      <c r="U570" s="23"/>
      <c r="V570" s="23"/>
      <c r="W570" s="23"/>
      <c r="X570" s="23"/>
      <c r="Y570" s="23"/>
      <c r="Z570" s="23"/>
      <c r="AA570" s="23"/>
      <c r="AB570" s="23"/>
      <c r="AC570" s="23"/>
      <c r="AD570" s="23"/>
      <c r="AE570" s="23"/>
      <c r="AF570" s="23"/>
      <c r="AG570" s="23"/>
      <c r="AH570" s="23"/>
      <c r="AI570" s="23"/>
      <c r="AJ570" s="23"/>
      <c r="AK570" s="23"/>
      <c r="AL570" s="23"/>
      <c r="AM570" s="23"/>
      <c r="AN570" s="23"/>
      <c r="AO570" s="23"/>
      <c r="AP570" s="23"/>
    </row>
    <row r="571" spans="18:42">
      <c r="R571" s="23"/>
      <c r="S571" s="23"/>
      <c r="T571" s="23"/>
      <c r="U571" s="23"/>
      <c r="V571" s="23"/>
      <c r="W571" s="23"/>
      <c r="X571" s="23"/>
      <c r="Y571" s="23"/>
      <c r="Z571" s="23"/>
      <c r="AA571" s="23"/>
      <c r="AB571" s="23"/>
      <c r="AC571" s="23"/>
      <c r="AD571" s="23"/>
      <c r="AE571" s="23"/>
      <c r="AF571" s="23"/>
      <c r="AG571" s="23"/>
      <c r="AH571" s="23"/>
      <c r="AI571" s="23"/>
      <c r="AJ571" s="23"/>
      <c r="AK571" s="23"/>
      <c r="AL571" s="23"/>
      <c r="AM571" s="23"/>
      <c r="AN571" s="23"/>
      <c r="AO571" s="23"/>
      <c r="AP571" s="23"/>
    </row>
    <row r="572" spans="18:42">
      <c r="R572" s="23"/>
      <c r="S572" s="23"/>
      <c r="T572" s="23"/>
      <c r="U572" s="23"/>
      <c r="V572" s="23"/>
      <c r="W572" s="23"/>
      <c r="X572" s="23"/>
      <c r="Y572" s="23"/>
      <c r="Z572" s="23"/>
      <c r="AA572" s="23"/>
      <c r="AB572" s="23"/>
      <c r="AC572" s="23"/>
      <c r="AD572" s="23"/>
      <c r="AE572" s="23"/>
      <c r="AF572" s="23"/>
      <c r="AG572" s="23"/>
      <c r="AH572" s="23"/>
      <c r="AI572" s="23"/>
      <c r="AJ572" s="23"/>
      <c r="AK572" s="23"/>
      <c r="AL572" s="23"/>
      <c r="AM572" s="23"/>
      <c r="AN572" s="23"/>
      <c r="AO572" s="23"/>
      <c r="AP572" s="23"/>
    </row>
    <row r="573" spans="18:42">
      <c r="R573" s="23"/>
      <c r="S573" s="23"/>
      <c r="T573" s="23"/>
      <c r="U573" s="23"/>
      <c r="V573" s="23"/>
      <c r="W573" s="23"/>
      <c r="X573" s="23"/>
      <c r="Y573" s="23"/>
      <c r="Z573" s="23"/>
      <c r="AA573" s="23"/>
      <c r="AB573" s="23"/>
      <c r="AC573" s="23"/>
      <c r="AD573" s="23"/>
      <c r="AE573" s="23"/>
      <c r="AF573" s="23"/>
      <c r="AG573" s="23"/>
      <c r="AH573" s="23"/>
      <c r="AI573" s="23"/>
      <c r="AJ573" s="23"/>
      <c r="AK573" s="23"/>
      <c r="AL573" s="23"/>
      <c r="AM573" s="23"/>
      <c r="AN573" s="23"/>
      <c r="AO573" s="23"/>
      <c r="AP573" s="23"/>
    </row>
    <row r="574" spans="18:42">
      <c r="R574" s="23"/>
      <c r="S574" s="23"/>
      <c r="T574" s="23"/>
      <c r="U574" s="23"/>
      <c r="V574" s="23"/>
      <c r="W574" s="23"/>
      <c r="X574" s="23"/>
      <c r="Y574" s="23"/>
      <c r="Z574" s="23"/>
      <c r="AA574" s="23"/>
      <c r="AB574" s="23"/>
      <c r="AC574" s="23"/>
      <c r="AD574" s="23"/>
      <c r="AE574" s="23"/>
      <c r="AF574" s="23"/>
      <c r="AG574" s="23"/>
      <c r="AH574" s="23"/>
      <c r="AI574" s="23"/>
      <c r="AJ574" s="23"/>
      <c r="AK574" s="23"/>
      <c r="AL574" s="23"/>
      <c r="AM574" s="23"/>
      <c r="AN574" s="23"/>
      <c r="AO574" s="23"/>
      <c r="AP574" s="23"/>
    </row>
    <row r="575" spans="18:42">
      <c r="R575" s="23"/>
      <c r="S575" s="23"/>
      <c r="T575" s="23"/>
      <c r="U575" s="23"/>
      <c r="V575" s="23"/>
      <c r="W575" s="23"/>
      <c r="X575" s="23"/>
      <c r="Y575" s="23"/>
      <c r="Z575" s="23"/>
      <c r="AA575" s="23"/>
      <c r="AB575" s="23"/>
      <c r="AC575" s="23"/>
      <c r="AD575" s="23"/>
      <c r="AE575" s="23"/>
      <c r="AF575" s="23"/>
      <c r="AG575" s="23"/>
      <c r="AH575" s="23"/>
      <c r="AI575" s="23"/>
      <c r="AJ575" s="23"/>
      <c r="AK575" s="23"/>
      <c r="AL575" s="23"/>
      <c r="AM575" s="23"/>
      <c r="AN575" s="23"/>
      <c r="AO575" s="23"/>
      <c r="AP575" s="23"/>
    </row>
    <row r="576" spans="18:42">
      <c r="R576" s="23"/>
      <c r="S576" s="23"/>
      <c r="T576" s="23"/>
      <c r="U576" s="23"/>
      <c r="V576" s="23"/>
      <c r="W576" s="23"/>
      <c r="X576" s="23"/>
      <c r="Y576" s="23"/>
      <c r="Z576" s="23"/>
      <c r="AA576" s="23"/>
      <c r="AB576" s="23"/>
      <c r="AC576" s="23"/>
      <c r="AD576" s="23"/>
      <c r="AE576" s="23"/>
      <c r="AF576" s="23"/>
      <c r="AG576" s="23"/>
      <c r="AH576" s="23"/>
      <c r="AI576" s="23"/>
      <c r="AJ576" s="23"/>
      <c r="AK576" s="23"/>
      <c r="AL576" s="23"/>
      <c r="AM576" s="23"/>
      <c r="AN576" s="23"/>
      <c r="AO576" s="23"/>
      <c r="AP576" s="23"/>
    </row>
    <row r="577" spans="18:42">
      <c r="R577" s="23"/>
      <c r="S577" s="23"/>
      <c r="T577" s="23"/>
      <c r="U577" s="23"/>
      <c r="V577" s="23"/>
      <c r="W577" s="23"/>
      <c r="X577" s="23"/>
      <c r="Y577" s="23"/>
      <c r="Z577" s="23"/>
      <c r="AA577" s="23"/>
      <c r="AB577" s="23"/>
      <c r="AC577" s="23"/>
      <c r="AD577" s="23"/>
      <c r="AE577" s="23"/>
      <c r="AF577" s="23"/>
      <c r="AG577" s="23"/>
      <c r="AH577" s="23"/>
      <c r="AI577" s="23"/>
      <c r="AJ577" s="23"/>
      <c r="AK577" s="23"/>
      <c r="AL577" s="23"/>
      <c r="AM577" s="23"/>
      <c r="AN577" s="23"/>
      <c r="AO577" s="23"/>
      <c r="AP577" s="23"/>
    </row>
    <row r="578" spans="18:42">
      <c r="R578" s="23"/>
      <c r="S578" s="23"/>
      <c r="T578" s="23"/>
      <c r="U578" s="23"/>
      <c r="V578" s="23"/>
      <c r="W578" s="23"/>
      <c r="X578" s="23"/>
      <c r="Y578" s="23"/>
      <c r="Z578" s="23"/>
      <c r="AA578" s="23"/>
      <c r="AB578" s="23"/>
      <c r="AC578" s="23"/>
      <c r="AD578" s="23"/>
      <c r="AE578" s="23"/>
      <c r="AF578" s="23"/>
      <c r="AG578" s="23"/>
      <c r="AH578" s="23"/>
      <c r="AI578" s="23"/>
      <c r="AJ578" s="23"/>
      <c r="AK578" s="23"/>
      <c r="AL578" s="23"/>
      <c r="AM578" s="23"/>
      <c r="AN578" s="23"/>
      <c r="AO578" s="23"/>
      <c r="AP578" s="23"/>
    </row>
    <row r="579" spans="18:42">
      <c r="R579" s="23"/>
      <c r="S579" s="23"/>
      <c r="T579" s="23"/>
      <c r="U579" s="23"/>
      <c r="V579" s="23"/>
      <c r="W579" s="23"/>
      <c r="X579" s="23"/>
      <c r="Y579" s="23"/>
      <c r="Z579" s="23"/>
      <c r="AA579" s="23"/>
      <c r="AB579" s="23"/>
      <c r="AC579" s="23"/>
      <c r="AD579" s="23"/>
      <c r="AE579" s="23"/>
      <c r="AF579" s="23"/>
      <c r="AG579" s="23"/>
      <c r="AH579" s="23"/>
      <c r="AI579" s="23"/>
      <c r="AJ579" s="23"/>
      <c r="AK579" s="23"/>
      <c r="AL579" s="23"/>
      <c r="AM579" s="23"/>
      <c r="AN579" s="23"/>
      <c r="AO579" s="23"/>
      <c r="AP579" s="23"/>
    </row>
    <row r="580" spans="18:42">
      <c r="R580" s="23"/>
      <c r="S580" s="23"/>
      <c r="T580" s="23"/>
      <c r="U580" s="23"/>
      <c r="V580" s="23"/>
      <c r="W580" s="23"/>
      <c r="X580" s="23"/>
      <c r="Y580" s="23"/>
      <c r="Z580" s="23"/>
      <c r="AA580" s="23"/>
      <c r="AB580" s="23"/>
      <c r="AC580" s="23"/>
      <c r="AD580" s="23"/>
      <c r="AE580" s="23"/>
      <c r="AF580" s="23"/>
      <c r="AG580" s="23"/>
      <c r="AH580" s="23"/>
      <c r="AI580" s="23"/>
      <c r="AJ580" s="23"/>
      <c r="AK580" s="23"/>
      <c r="AL580" s="23"/>
      <c r="AM580" s="23"/>
      <c r="AN580" s="23"/>
      <c r="AO580" s="23"/>
      <c r="AP580" s="23"/>
    </row>
    <row r="581" spans="18:42">
      <c r="R581" s="23"/>
      <c r="S581" s="23"/>
      <c r="T581" s="23"/>
      <c r="U581" s="23"/>
      <c r="V581" s="23"/>
      <c r="W581" s="23"/>
      <c r="X581" s="23"/>
      <c r="Y581" s="23"/>
      <c r="Z581" s="23"/>
      <c r="AA581" s="23"/>
      <c r="AB581" s="23"/>
      <c r="AC581" s="23"/>
      <c r="AD581" s="23"/>
      <c r="AE581" s="23"/>
      <c r="AF581" s="23"/>
      <c r="AG581" s="23"/>
      <c r="AH581" s="23"/>
      <c r="AI581" s="23"/>
      <c r="AJ581" s="23"/>
      <c r="AK581" s="23"/>
      <c r="AL581" s="23"/>
      <c r="AM581" s="23"/>
      <c r="AN581" s="23"/>
      <c r="AO581" s="23"/>
      <c r="AP581" s="23"/>
    </row>
    <row r="582" spans="18:42">
      <c r="R582" s="23"/>
      <c r="S582" s="23"/>
      <c r="T582" s="23"/>
      <c r="U582" s="23"/>
      <c r="V582" s="23"/>
      <c r="W582" s="23"/>
      <c r="X582" s="23"/>
      <c r="Y582" s="23"/>
      <c r="Z582" s="23"/>
      <c r="AA582" s="23"/>
      <c r="AB582" s="23"/>
      <c r="AC582" s="23"/>
      <c r="AD582" s="23"/>
      <c r="AE582" s="23"/>
      <c r="AF582" s="23"/>
      <c r="AG582" s="23"/>
      <c r="AH582" s="23"/>
      <c r="AI582" s="23"/>
      <c r="AJ582" s="23"/>
      <c r="AK582" s="23"/>
      <c r="AL582" s="23"/>
      <c r="AM582" s="23"/>
      <c r="AN582" s="23"/>
      <c r="AO582" s="23"/>
      <c r="AP582" s="23"/>
    </row>
    <row r="583" spans="18:42">
      <c r="R583" s="23"/>
      <c r="S583" s="23"/>
      <c r="T583" s="23"/>
      <c r="U583" s="23"/>
      <c r="V583" s="23"/>
      <c r="W583" s="23"/>
      <c r="X583" s="23"/>
      <c r="Y583" s="23"/>
      <c r="Z583" s="23"/>
      <c r="AA583" s="23"/>
      <c r="AB583" s="23"/>
      <c r="AC583" s="23"/>
      <c r="AD583" s="23"/>
      <c r="AE583" s="23"/>
      <c r="AF583" s="23"/>
      <c r="AG583" s="23"/>
      <c r="AH583" s="23"/>
      <c r="AI583" s="23"/>
      <c r="AJ583" s="23"/>
      <c r="AK583" s="23"/>
      <c r="AL583" s="23"/>
      <c r="AM583" s="23"/>
      <c r="AN583" s="23"/>
      <c r="AO583" s="23"/>
      <c r="AP583" s="23"/>
    </row>
    <row r="584" spans="18:42">
      <c r="R584" s="23"/>
      <c r="S584" s="23"/>
      <c r="T584" s="23"/>
      <c r="U584" s="23"/>
      <c r="V584" s="23"/>
      <c r="W584" s="23"/>
      <c r="X584" s="23"/>
      <c r="Y584" s="23"/>
      <c r="Z584" s="23"/>
      <c r="AA584" s="23"/>
      <c r="AB584" s="23"/>
      <c r="AC584" s="23"/>
      <c r="AD584" s="23"/>
      <c r="AE584" s="23"/>
      <c r="AF584" s="23"/>
      <c r="AG584" s="23"/>
      <c r="AH584" s="23"/>
      <c r="AI584" s="23"/>
      <c r="AJ584" s="23"/>
      <c r="AK584" s="23"/>
      <c r="AL584" s="23"/>
      <c r="AM584" s="23"/>
      <c r="AN584" s="23"/>
      <c r="AO584" s="23"/>
      <c r="AP584" s="23"/>
    </row>
    <row r="585" spans="18:42">
      <c r="R585" s="23"/>
      <c r="S585" s="23"/>
      <c r="T585" s="23"/>
      <c r="U585" s="23"/>
      <c r="V585" s="23"/>
      <c r="W585" s="23"/>
      <c r="X585" s="23"/>
      <c r="Y585" s="23"/>
      <c r="Z585" s="23"/>
      <c r="AA585" s="23"/>
      <c r="AB585" s="23"/>
      <c r="AC585" s="23"/>
      <c r="AD585" s="23"/>
      <c r="AE585" s="23"/>
      <c r="AF585" s="23"/>
      <c r="AG585" s="23"/>
      <c r="AH585" s="23"/>
      <c r="AI585" s="23"/>
      <c r="AJ585" s="23"/>
      <c r="AK585" s="23"/>
      <c r="AL585" s="23"/>
      <c r="AM585" s="23"/>
      <c r="AN585" s="23"/>
      <c r="AO585" s="23"/>
      <c r="AP585" s="23"/>
    </row>
    <row r="586" spans="18:42">
      <c r="R586" s="23"/>
      <c r="S586" s="23"/>
      <c r="T586" s="23"/>
      <c r="U586" s="23"/>
      <c r="V586" s="23"/>
      <c r="W586" s="23"/>
      <c r="X586" s="23"/>
      <c r="Y586" s="23"/>
      <c r="Z586" s="23"/>
      <c r="AA586" s="23"/>
      <c r="AB586" s="23"/>
      <c r="AC586" s="23"/>
      <c r="AD586" s="23"/>
      <c r="AE586" s="23"/>
      <c r="AF586" s="23"/>
      <c r="AG586" s="23"/>
      <c r="AH586" s="23"/>
      <c r="AI586" s="23"/>
      <c r="AJ586" s="23"/>
      <c r="AK586" s="23"/>
      <c r="AL586" s="23"/>
      <c r="AM586" s="23"/>
      <c r="AN586" s="23"/>
      <c r="AO586" s="23"/>
      <c r="AP586" s="23"/>
    </row>
    <row r="587" spans="18:42">
      <c r="R587" s="23"/>
      <c r="S587" s="23"/>
      <c r="T587" s="23"/>
      <c r="U587" s="23"/>
      <c r="V587" s="23"/>
      <c r="W587" s="23"/>
      <c r="X587" s="23"/>
      <c r="Y587" s="23"/>
      <c r="Z587" s="23"/>
      <c r="AA587" s="23"/>
      <c r="AB587" s="23"/>
      <c r="AC587" s="23"/>
      <c r="AD587" s="23"/>
      <c r="AE587" s="23"/>
      <c r="AF587" s="23"/>
      <c r="AG587" s="23"/>
      <c r="AH587" s="23"/>
      <c r="AI587" s="23"/>
      <c r="AJ587" s="23"/>
      <c r="AK587" s="23"/>
      <c r="AL587" s="23"/>
      <c r="AM587" s="23"/>
      <c r="AN587" s="23"/>
      <c r="AO587" s="23"/>
      <c r="AP587" s="23"/>
    </row>
    <row r="588" spans="18:42">
      <c r="R588" s="23"/>
      <c r="S588" s="23"/>
      <c r="T588" s="23"/>
      <c r="U588" s="23"/>
      <c r="V588" s="23"/>
      <c r="W588" s="23"/>
      <c r="X588" s="23"/>
      <c r="Y588" s="23"/>
      <c r="Z588" s="23"/>
      <c r="AA588" s="23"/>
      <c r="AB588" s="23"/>
      <c r="AC588" s="23"/>
      <c r="AD588" s="23"/>
      <c r="AE588" s="23"/>
      <c r="AF588" s="23"/>
      <c r="AG588" s="23"/>
      <c r="AH588" s="23"/>
      <c r="AI588" s="23"/>
      <c r="AJ588" s="23"/>
      <c r="AK588" s="23"/>
      <c r="AL588" s="23"/>
      <c r="AM588" s="23"/>
      <c r="AN588" s="23"/>
      <c r="AO588" s="23"/>
      <c r="AP588" s="23"/>
    </row>
    <row r="589" spans="18:42">
      <c r="R589" s="23"/>
      <c r="S589" s="23"/>
      <c r="T589" s="23"/>
      <c r="U589" s="23"/>
      <c r="V589" s="23"/>
      <c r="W589" s="23"/>
      <c r="X589" s="23"/>
      <c r="Y589" s="23"/>
      <c r="Z589" s="23"/>
      <c r="AA589" s="23"/>
      <c r="AB589" s="23"/>
      <c r="AC589" s="23"/>
      <c r="AD589" s="23"/>
      <c r="AE589" s="23"/>
      <c r="AF589" s="23"/>
      <c r="AG589" s="23"/>
      <c r="AH589" s="23"/>
      <c r="AI589" s="23"/>
      <c r="AJ589" s="23"/>
      <c r="AK589" s="23"/>
      <c r="AL589" s="23"/>
      <c r="AM589" s="23"/>
      <c r="AN589" s="23"/>
      <c r="AO589" s="23"/>
      <c r="AP589" s="23"/>
    </row>
    <row r="590" spans="18:42">
      <c r="R590" s="23"/>
      <c r="S590" s="23"/>
      <c r="T590" s="23"/>
      <c r="U590" s="23"/>
      <c r="V590" s="23"/>
      <c r="W590" s="23"/>
      <c r="X590" s="23"/>
      <c r="Y590" s="23"/>
      <c r="Z590" s="23"/>
      <c r="AA590" s="23"/>
      <c r="AB590" s="23"/>
      <c r="AC590" s="23"/>
      <c r="AD590" s="23"/>
      <c r="AE590" s="23"/>
      <c r="AF590" s="23"/>
      <c r="AG590" s="23"/>
      <c r="AH590" s="23"/>
      <c r="AI590" s="23"/>
      <c r="AJ590" s="23"/>
      <c r="AK590" s="23"/>
      <c r="AL590" s="23"/>
      <c r="AM590" s="23"/>
      <c r="AN590" s="23"/>
      <c r="AO590" s="23"/>
      <c r="AP590" s="23"/>
    </row>
    <row r="591" spans="18:42">
      <c r="R591" s="23"/>
      <c r="S591" s="23"/>
      <c r="T591" s="23"/>
      <c r="U591" s="23"/>
      <c r="V591" s="23"/>
      <c r="W591" s="23"/>
      <c r="X591" s="23"/>
      <c r="Y591" s="23"/>
      <c r="Z591" s="23"/>
      <c r="AA591" s="23"/>
      <c r="AB591" s="23"/>
      <c r="AC591" s="23"/>
      <c r="AD591" s="23"/>
      <c r="AE591" s="23"/>
      <c r="AF591" s="23"/>
      <c r="AG591" s="23"/>
      <c r="AH591" s="23"/>
      <c r="AI591" s="23"/>
      <c r="AJ591" s="23"/>
      <c r="AK591" s="23"/>
      <c r="AL591" s="23"/>
      <c r="AM591" s="23"/>
      <c r="AN591" s="23"/>
      <c r="AO591" s="23"/>
      <c r="AP591" s="23"/>
    </row>
    <row r="592" spans="18:42">
      <c r="R592" s="23"/>
      <c r="S592" s="23"/>
      <c r="T592" s="23"/>
      <c r="U592" s="23"/>
      <c r="V592" s="23"/>
      <c r="W592" s="23"/>
      <c r="X592" s="23"/>
      <c r="Y592" s="23"/>
      <c r="Z592" s="23"/>
      <c r="AA592" s="23"/>
      <c r="AB592" s="23"/>
      <c r="AC592" s="23"/>
      <c r="AD592" s="23"/>
      <c r="AE592" s="23"/>
      <c r="AF592" s="23"/>
      <c r="AG592" s="23"/>
      <c r="AH592" s="23"/>
      <c r="AI592" s="23"/>
      <c r="AJ592" s="23"/>
      <c r="AK592" s="23"/>
      <c r="AL592" s="23"/>
      <c r="AM592" s="23"/>
      <c r="AN592" s="23"/>
      <c r="AO592" s="23"/>
      <c r="AP592" s="23"/>
    </row>
    <row r="593" spans="18:42">
      <c r="R593" s="23"/>
      <c r="S593" s="23"/>
      <c r="T593" s="23"/>
      <c r="U593" s="23"/>
      <c r="V593" s="23"/>
      <c r="W593" s="23"/>
      <c r="X593" s="23"/>
      <c r="Y593" s="23"/>
      <c r="Z593" s="23"/>
      <c r="AA593" s="23"/>
      <c r="AB593" s="23"/>
      <c r="AC593" s="23"/>
      <c r="AD593" s="23"/>
      <c r="AE593" s="23"/>
      <c r="AF593" s="23"/>
      <c r="AG593" s="23"/>
      <c r="AH593" s="23"/>
      <c r="AI593" s="23"/>
      <c r="AJ593" s="23"/>
      <c r="AK593" s="23"/>
      <c r="AL593" s="23"/>
      <c r="AM593" s="23"/>
      <c r="AN593" s="23"/>
      <c r="AO593" s="23"/>
      <c r="AP593" s="23"/>
    </row>
    <row r="594" spans="18:42">
      <c r="R594" s="23"/>
      <c r="S594" s="23"/>
      <c r="T594" s="23"/>
      <c r="U594" s="23"/>
      <c r="V594" s="23"/>
      <c r="W594" s="23"/>
      <c r="X594" s="23"/>
      <c r="Y594" s="23"/>
      <c r="Z594" s="23"/>
      <c r="AA594" s="23"/>
      <c r="AB594" s="23"/>
      <c r="AC594" s="23"/>
      <c r="AD594" s="23"/>
      <c r="AE594" s="23"/>
      <c r="AF594" s="23"/>
      <c r="AG594" s="23"/>
      <c r="AH594" s="23"/>
      <c r="AI594" s="23"/>
      <c r="AJ594" s="23"/>
      <c r="AK594" s="23"/>
      <c r="AL594" s="23"/>
      <c r="AM594" s="23"/>
      <c r="AN594" s="23"/>
      <c r="AO594" s="23"/>
      <c r="AP594" s="23"/>
    </row>
    <row r="595" spans="18:42">
      <c r="R595" s="23"/>
      <c r="S595" s="23"/>
      <c r="T595" s="23"/>
      <c r="U595" s="23"/>
      <c r="V595" s="23"/>
      <c r="W595" s="23"/>
      <c r="X595" s="23"/>
      <c r="Y595" s="23"/>
      <c r="Z595" s="23"/>
      <c r="AA595" s="23"/>
      <c r="AB595" s="23"/>
      <c r="AC595" s="23"/>
      <c r="AD595" s="23"/>
      <c r="AE595" s="23"/>
      <c r="AF595" s="23"/>
      <c r="AG595" s="23"/>
      <c r="AH595" s="23"/>
      <c r="AI595" s="23"/>
      <c r="AJ595" s="23"/>
      <c r="AK595" s="23"/>
      <c r="AL595" s="23"/>
      <c r="AM595" s="23"/>
      <c r="AN595" s="23"/>
      <c r="AO595" s="23"/>
      <c r="AP595" s="23"/>
    </row>
    <row r="596" spans="18:42">
      <c r="R596" s="23"/>
      <c r="S596" s="23"/>
      <c r="T596" s="23"/>
      <c r="U596" s="23"/>
      <c r="V596" s="23"/>
      <c r="W596" s="23"/>
      <c r="X596" s="23"/>
      <c r="Y596" s="23"/>
      <c r="Z596" s="23"/>
      <c r="AA596" s="23"/>
      <c r="AB596" s="23"/>
      <c r="AC596" s="23"/>
      <c r="AD596" s="23"/>
      <c r="AE596" s="23"/>
      <c r="AF596" s="23"/>
      <c r="AG596" s="23"/>
      <c r="AH596" s="23"/>
      <c r="AI596" s="23"/>
      <c r="AJ596" s="23"/>
      <c r="AK596" s="23"/>
      <c r="AL596" s="23"/>
      <c r="AM596" s="23"/>
      <c r="AN596" s="23"/>
      <c r="AO596" s="23"/>
      <c r="AP596" s="23"/>
    </row>
    <row r="597" spans="18:42">
      <c r="R597" s="23"/>
      <c r="S597" s="23"/>
      <c r="T597" s="23"/>
      <c r="U597" s="23"/>
      <c r="V597" s="23"/>
      <c r="W597" s="23"/>
      <c r="X597" s="23"/>
      <c r="Y597" s="23"/>
      <c r="Z597" s="23"/>
      <c r="AA597" s="23"/>
      <c r="AB597" s="23"/>
      <c r="AC597" s="23"/>
      <c r="AD597" s="23"/>
      <c r="AE597" s="23"/>
      <c r="AF597" s="23"/>
      <c r="AG597" s="23"/>
      <c r="AH597" s="23"/>
      <c r="AI597" s="23"/>
      <c r="AJ597" s="23"/>
      <c r="AK597" s="23"/>
      <c r="AL597" s="23"/>
      <c r="AM597" s="23"/>
      <c r="AN597" s="23"/>
      <c r="AO597" s="23"/>
      <c r="AP597" s="23"/>
    </row>
    <row r="598" spans="18:42">
      <c r="R598" s="23"/>
      <c r="S598" s="23"/>
      <c r="T598" s="23"/>
      <c r="U598" s="23"/>
      <c r="V598" s="23"/>
      <c r="W598" s="23"/>
      <c r="X598" s="23"/>
      <c r="Y598" s="23"/>
      <c r="Z598" s="23"/>
      <c r="AA598" s="23"/>
      <c r="AB598" s="23"/>
      <c r="AC598" s="23"/>
      <c r="AD598" s="23"/>
      <c r="AE598" s="23"/>
      <c r="AF598" s="23"/>
      <c r="AG598" s="23"/>
      <c r="AH598" s="23"/>
      <c r="AI598" s="23"/>
      <c r="AJ598" s="23"/>
      <c r="AK598" s="23"/>
      <c r="AL598" s="23"/>
      <c r="AM598" s="23"/>
      <c r="AN598" s="23"/>
      <c r="AO598" s="23"/>
      <c r="AP598" s="23"/>
    </row>
    <row r="599" spans="18:42">
      <c r="R599" s="23"/>
      <c r="S599" s="23"/>
      <c r="T599" s="23"/>
      <c r="U599" s="23"/>
      <c r="V599" s="23"/>
      <c r="W599" s="23"/>
      <c r="X599" s="23"/>
      <c r="Y599" s="23"/>
      <c r="Z599" s="23"/>
      <c r="AA599" s="23"/>
      <c r="AB599" s="23"/>
      <c r="AC599" s="23"/>
      <c r="AD599" s="23"/>
      <c r="AE599" s="23"/>
      <c r="AF599" s="23"/>
      <c r="AG599" s="23"/>
      <c r="AH599" s="23"/>
      <c r="AI599" s="23"/>
      <c r="AJ599" s="23"/>
      <c r="AK599" s="23"/>
      <c r="AL599" s="23"/>
      <c r="AM599" s="23"/>
      <c r="AN599" s="23"/>
      <c r="AO599" s="23"/>
      <c r="AP599" s="23"/>
    </row>
    <row r="600" spans="18:42">
      <c r="R600" s="23"/>
      <c r="S600" s="23"/>
      <c r="T600" s="23"/>
      <c r="U600" s="23"/>
      <c r="V600" s="23"/>
      <c r="W600" s="23"/>
      <c r="X600" s="23"/>
      <c r="Y600" s="23"/>
      <c r="Z600" s="23"/>
      <c r="AA600" s="23"/>
      <c r="AB600" s="23"/>
      <c r="AC600" s="23"/>
      <c r="AD600" s="23"/>
      <c r="AE600" s="23"/>
      <c r="AF600" s="23"/>
      <c r="AG600" s="23"/>
      <c r="AH600" s="23"/>
      <c r="AI600" s="23"/>
      <c r="AJ600" s="23"/>
      <c r="AK600" s="23"/>
      <c r="AL600" s="23"/>
      <c r="AM600" s="23"/>
      <c r="AN600" s="23"/>
      <c r="AO600" s="23"/>
      <c r="AP600" s="23"/>
    </row>
    <row r="601" spans="18:42">
      <c r="R601" s="23"/>
      <c r="S601" s="23"/>
      <c r="T601" s="23"/>
      <c r="U601" s="23"/>
      <c r="V601" s="23"/>
      <c r="W601" s="23"/>
      <c r="X601" s="23"/>
      <c r="Y601" s="23"/>
      <c r="Z601" s="23"/>
      <c r="AA601" s="23"/>
      <c r="AB601" s="23"/>
      <c r="AC601" s="23"/>
      <c r="AD601" s="23"/>
      <c r="AE601" s="23"/>
      <c r="AF601" s="23"/>
      <c r="AG601" s="23"/>
      <c r="AH601" s="23"/>
      <c r="AI601" s="23"/>
      <c r="AJ601" s="23"/>
      <c r="AK601" s="23"/>
      <c r="AL601" s="23"/>
      <c r="AM601" s="23"/>
      <c r="AN601" s="23"/>
      <c r="AO601" s="23"/>
      <c r="AP601" s="23"/>
    </row>
    <row r="602" spans="18:42">
      <c r="R602" s="23"/>
      <c r="S602" s="23"/>
      <c r="T602" s="23"/>
      <c r="U602" s="23"/>
      <c r="V602" s="23"/>
      <c r="W602" s="23"/>
      <c r="X602" s="23"/>
      <c r="Y602" s="23"/>
      <c r="Z602" s="23"/>
      <c r="AA602" s="23"/>
      <c r="AB602" s="23"/>
      <c r="AC602" s="23"/>
      <c r="AD602" s="23"/>
      <c r="AE602" s="23"/>
      <c r="AF602" s="23"/>
      <c r="AG602" s="23"/>
      <c r="AH602" s="23"/>
      <c r="AI602" s="23"/>
      <c r="AJ602" s="23"/>
      <c r="AK602" s="23"/>
      <c r="AL602" s="23"/>
      <c r="AM602" s="23"/>
      <c r="AN602" s="23"/>
      <c r="AO602" s="23"/>
      <c r="AP602" s="23"/>
    </row>
    <row r="603" spans="18:42">
      <c r="R603" s="23"/>
      <c r="S603" s="23"/>
      <c r="T603" s="23"/>
      <c r="U603" s="23"/>
      <c r="V603" s="23"/>
      <c r="W603" s="23"/>
      <c r="X603" s="23"/>
      <c r="Y603" s="23"/>
      <c r="Z603" s="23"/>
      <c r="AA603" s="23"/>
      <c r="AB603" s="23"/>
      <c r="AC603" s="23"/>
      <c r="AD603" s="23"/>
      <c r="AE603" s="23"/>
      <c r="AF603" s="23"/>
      <c r="AG603" s="23"/>
      <c r="AH603" s="23"/>
      <c r="AI603" s="23"/>
      <c r="AJ603" s="23"/>
      <c r="AK603" s="23"/>
      <c r="AL603" s="23"/>
      <c r="AM603" s="23"/>
      <c r="AN603" s="23"/>
      <c r="AO603" s="23"/>
      <c r="AP603" s="23"/>
    </row>
    <row r="604" spans="18:42">
      <c r="R604" s="23"/>
      <c r="S604" s="23"/>
      <c r="T604" s="23"/>
      <c r="U604" s="23"/>
      <c r="V604" s="23"/>
      <c r="W604" s="23"/>
      <c r="X604" s="23"/>
      <c r="Y604" s="23"/>
      <c r="Z604" s="23"/>
      <c r="AA604" s="23"/>
      <c r="AB604" s="23"/>
      <c r="AC604" s="23"/>
      <c r="AD604" s="23"/>
      <c r="AE604" s="23"/>
      <c r="AF604" s="23"/>
      <c r="AG604" s="23"/>
      <c r="AH604" s="23"/>
      <c r="AI604" s="23"/>
      <c r="AJ604" s="23"/>
      <c r="AK604" s="23"/>
      <c r="AL604" s="23"/>
      <c r="AM604" s="23"/>
      <c r="AN604" s="23"/>
      <c r="AO604" s="23"/>
      <c r="AP604" s="23"/>
    </row>
    <row r="605" spans="18:42">
      <c r="R605" s="23"/>
      <c r="S605" s="23"/>
      <c r="T605" s="23"/>
      <c r="U605" s="23"/>
      <c r="V605" s="23"/>
      <c r="W605" s="23"/>
      <c r="X605" s="23"/>
      <c r="Y605" s="23"/>
      <c r="Z605" s="23"/>
      <c r="AA605" s="23"/>
      <c r="AB605" s="23"/>
      <c r="AC605" s="23"/>
      <c r="AD605" s="23"/>
      <c r="AE605" s="23"/>
      <c r="AF605" s="23"/>
      <c r="AG605" s="23"/>
      <c r="AH605" s="23"/>
      <c r="AI605" s="23"/>
      <c r="AJ605" s="23"/>
      <c r="AK605" s="23"/>
      <c r="AL605" s="23"/>
      <c r="AM605" s="23"/>
      <c r="AN605" s="23"/>
      <c r="AO605" s="23"/>
      <c r="AP605" s="23"/>
    </row>
    <row r="606" spans="18:42">
      <c r="R606" s="23"/>
      <c r="S606" s="23"/>
      <c r="T606" s="23"/>
      <c r="U606" s="23"/>
      <c r="V606" s="23"/>
      <c r="W606" s="23"/>
      <c r="X606" s="23"/>
      <c r="Y606" s="23"/>
      <c r="Z606" s="23"/>
      <c r="AA606" s="23"/>
      <c r="AB606" s="23"/>
      <c r="AC606" s="23"/>
      <c r="AD606" s="23"/>
      <c r="AE606" s="23"/>
      <c r="AF606" s="23"/>
      <c r="AG606" s="23"/>
      <c r="AH606" s="23"/>
      <c r="AI606" s="23"/>
      <c r="AJ606" s="23"/>
      <c r="AK606" s="23"/>
      <c r="AL606" s="23"/>
      <c r="AM606" s="23"/>
      <c r="AN606" s="23"/>
      <c r="AO606" s="23"/>
      <c r="AP606" s="23"/>
    </row>
    <row r="607" spans="18:42">
      <c r="R607" s="23"/>
      <c r="S607" s="23"/>
      <c r="T607" s="23"/>
      <c r="U607" s="23"/>
      <c r="V607" s="23"/>
      <c r="W607" s="23"/>
      <c r="X607" s="23"/>
      <c r="Y607" s="23"/>
      <c r="Z607" s="23"/>
      <c r="AA607" s="23"/>
      <c r="AB607" s="23"/>
      <c r="AC607" s="23"/>
      <c r="AD607" s="23"/>
      <c r="AE607" s="23"/>
      <c r="AF607" s="23"/>
      <c r="AG607" s="23"/>
      <c r="AH607" s="23"/>
      <c r="AI607" s="23"/>
      <c r="AJ607" s="23"/>
      <c r="AK607" s="23"/>
      <c r="AL607" s="23"/>
      <c r="AM607" s="23"/>
      <c r="AN607" s="23"/>
      <c r="AO607" s="23"/>
      <c r="AP607" s="23"/>
    </row>
    <row r="608" spans="18:42">
      <c r="R608" s="23"/>
      <c r="S608" s="23"/>
      <c r="T608" s="23"/>
      <c r="U608" s="23"/>
      <c r="V608" s="23"/>
      <c r="W608" s="23"/>
      <c r="X608" s="23"/>
      <c r="Y608" s="23"/>
      <c r="Z608" s="23"/>
      <c r="AA608" s="23"/>
      <c r="AB608" s="23"/>
      <c r="AC608" s="23"/>
      <c r="AD608" s="23"/>
      <c r="AE608" s="23"/>
      <c r="AF608" s="23"/>
      <c r="AG608" s="23"/>
      <c r="AH608" s="23"/>
      <c r="AI608" s="23"/>
      <c r="AJ608" s="23"/>
      <c r="AK608" s="23"/>
      <c r="AL608" s="23"/>
      <c r="AM608" s="23"/>
      <c r="AN608" s="23"/>
      <c r="AO608" s="23"/>
      <c r="AP608" s="23"/>
    </row>
    <row r="609" spans="18:42">
      <c r="R609" s="23"/>
      <c r="S609" s="23"/>
      <c r="T609" s="23"/>
      <c r="U609" s="23"/>
      <c r="V609" s="23"/>
      <c r="W609" s="23"/>
      <c r="X609" s="23"/>
      <c r="Y609" s="23"/>
      <c r="Z609" s="23"/>
      <c r="AA609" s="23"/>
      <c r="AB609" s="23"/>
      <c r="AC609" s="23"/>
      <c r="AD609" s="23"/>
      <c r="AE609" s="23"/>
      <c r="AF609" s="23"/>
      <c r="AG609" s="23"/>
      <c r="AH609" s="23"/>
      <c r="AI609" s="23"/>
      <c r="AJ609" s="23"/>
      <c r="AK609" s="23"/>
      <c r="AL609" s="23"/>
      <c r="AM609" s="23"/>
      <c r="AN609" s="23"/>
      <c r="AO609" s="23"/>
      <c r="AP609" s="23"/>
    </row>
    <row r="610" spans="18:42">
      <c r="R610" s="23"/>
      <c r="S610" s="23"/>
      <c r="T610" s="23"/>
      <c r="U610" s="23"/>
      <c r="V610" s="23"/>
      <c r="W610" s="23"/>
      <c r="X610" s="23"/>
      <c r="Y610" s="23"/>
      <c r="Z610" s="23"/>
      <c r="AA610" s="23"/>
      <c r="AB610" s="23"/>
      <c r="AC610" s="23"/>
      <c r="AD610" s="23"/>
      <c r="AE610" s="23"/>
      <c r="AF610" s="23"/>
      <c r="AG610" s="23"/>
      <c r="AH610" s="23"/>
      <c r="AI610" s="23"/>
      <c r="AJ610" s="23"/>
      <c r="AK610" s="23"/>
      <c r="AL610" s="23"/>
      <c r="AM610" s="23"/>
      <c r="AN610" s="23"/>
      <c r="AO610" s="23"/>
      <c r="AP610" s="23"/>
    </row>
    <row r="611" spans="18:42">
      <c r="R611" s="23"/>
      <c r="S611" s="23"/>
      <c r="T611" s="23"/>
      <c r="U611" s="23"/>
      <c r="V611" s="23"/>
      <c r="W611" s="23"/>
      <c r="X611" s="23"/>
      <c r="Y611" s="23"/>
      <c r="Z611" s="23"/>
      <c r="AA611" s="23"/>
      <c r="AB611" s="23"/>
      <c r="AC611" s="23"/>
      <c r="AD611" s="23"/>
      <c r="AE611" s="23"/>
      <c r="AF611" s="23"/>
      <c r="AG611" s="23"/>
      <c r="AH611" s="23"/>
      <c r="AI611" s="23"/>
      <c r="AJ611" s="23"/>
      <c r="AK611" s="23"/>
      <c r="AL611" s="23"/>
      <c r="AM611" s="23"/>
      <c r="AN611" s="23"/>
      <c r="AO611" s="23"/>
      <c r="AP611" s="23"/>
    </row>
    <row r="612" spans="18:42">
      <c r="R612" s="23"/>
      <c r="S612" s="23"/>
      <c r="T612" s="23"/>
      <c r="U612" s="23"/>
      <c r="V612" s="23"/>
      <c r="W612" s="23"/>
      <c r="X612" s="23"/>
      <c r="Y612" s="23"/>
      <c r="Z612" s="23"/>
      <c r="AA612" s="23"/>
      <c r="AB612" s="23"/>
      <c r="AC612" s="23"/>
      <c r="AD612" s="23"/>
      <c r="AE612" s="23"/>
      <c r="AF612" s="23"/>
      <c r="AG612" s="23"/>
      <c r="AH612" s="23"/>
      <c r="AI612" s="23"/>
      <c r="AJ612" s="23"/>
      <c r="AK612" s="23"/>
      <c r="AL612" s="23"/>
      <c r="AM612" s="23"/>
      <c r="AN612" s="23"/>
      <c r="AO612" s="23"/>
      <c r="AP612" s="23"/>
    </row>
    <row r="613" spans="18:42">
      <c r="R613" s="23"/>
      <c r="S613" s="23"/>
      <c r="T613" s="23"/>
      <c r="U613" s="23"/>
      <c r="V613" s="23"/>
      <c r="W613" s="23"/>
      <c r="X613" s="23"/>
      <c r="Y613" s="23"/>
      <c r="Z613" s="23"/>
      <c r="AA613" s="23"/>
      <c r="AB613" s="23"/>
      <c r="AC613" s="23"/>
      <c r="AD613" s="23"/>
      <c r="AE613" s="23"/>
      <c r="AF613" s="23"/>
      <c r="AG613" s="23"/>
      <c r="AH613" s="23"/>
      <c r="AI613" s="23"/>
      <c r="AJ613" s="23"/>
      <c r="AK613" s="23"/>
      <c r="AL613" s="23"/>
      <c r="AM613" s="23"/>
      <c r="AN613" s="23"/>
      <c r="AO613" s="23"/>
      <c r="AP613" s="23"/>
    </row>
    <row r="614" spans="18:42">
      <c r="R614" s="23"/>
      <c r="S614" s="23"/>
      <c r="T614" s="23"/>
      <c r="U614" s="23"/>
      <c r="V614" s="23"/>
      <c r="W614" s="23"/>
      <c r="X614" s="23"/>
      <c r="Y614" s="23"/>
      <c r="Z614" s="23"/>
      <c r="AA614" s="23"/>
      <c r="AB614" s="23"/>
      <c r="AC614" s="23"/>
      <c r="AD614" s="23"/>
      <c r="AE614" s="23"/>
      <c r="AF614" s="23"/>
      <c r="AG614" s="23"/>
      <c r="AH614" s="23"/>
      <c r="AI614" s="23"/>
      <c r="AJ614" s="23"/>
      <c r="AK614" s="23"/>
      <c r="AL614" s="23"/>
      <c r="AM614" s="23"/>
      <c r="AN614" s="23"/>
      <c r="AO614" s="23"/>
      <c r="AP614" s="23"/>
    </row>
    <row r="615" spans="18:42">
      <c r="R615" s="23"/>
      <c r="S615" s="23"/>
      <c r="T615" s="23"/>
      <c r="U615" s="23"/>
      <c r="V615" s="23"/>
      <c r="W615" s="23"/>
      <c r="X615" s="23"/>
      <c r="Y615" s="23"/>
      <c r="Z615" s="23"/>
      <c r="AA615" s="23"/>
      <c r="AB615" s="23"/>
      <c r="AC615" s="23"/>
      <c r="AD615" s="23"/>
      <c r="AE615" s="23"/>
      <c r="AF615" s="23"/>
      <c r="AG615" s="23"/>
      <c r="AH615" s="23"/>
      <c r="AI615" s="23"/>
      <c r="AJ615" s="23"/>
      <c r="AK615" s="23"/>
      <c r="AL615" s="23"/>
      <c r="AM615" s="23"/>
      <c r="AN615" s="23"/>
      <c r="AO615" s="23"/>
      <c r="AP615" s="23"/>
    </row>
    <row r="616" spans="18:42">
      <c r="R616" s="23"/>
      <c r="S616" s="23"/>
      <c r="T616" s="23"/>
      <c r="U616" s="23"/>
      <c r="V616" s="23"/>
      <c r="W616" s="23"/>
      <c r="X616" s="23"/>
      <c r="Y616" s="23"/>
      <c r="Z616" s="23"/>
      <c r="AA616" s="23"/>
      <c r="AB616" s="23"/>
      <c r="AC616" s="23"/>
      <c r="AD616" s="23"/>
      <c r="AE616" s="23"/>
      <c r="AF616" s="23"/>
      <c r="AG616" s="23"/>
      <c r="AH616" s="23"/>
      <c r="AI616" s="23"/>
      <c r="AJ616" s="23"/>
      <c r="AK616" s="23"/>
      <c r="AL616" s="23"/>
      <c r="AM616" s="23"/>
      <c r="AN616" s="23"/>
      <c r="AO616" s="23"/>
      <c r="AP616" s="23"/>
    </row>
    <row r="617" spans="18:42">
      <c r="R617" s="23"/>
      <c r="S617" s="23"/>
      <c r="T617" s="23"/>
      <c r="U617" s="23"/>
      <c r="V617" s="23"/>
      <c r="W617" s="23"/>
      <c r="X617" s="23"/>
      <c r="Y617" s="23"/>
      <c r="Z617" s="23"/>
      <c r="AA617" s="23"/>
      <c r="AB617" s="23"/>
      <c r="AC617" s="23"/>
      <c r="AD617" s="23"/>
      <c r="AE617" s="23"/>
      <c r="AF617" s="23"/>
      <c r="AG617" s="23"/>
      <c r="AH617" s="23"/>
      <c r="AI617" s="23"/>
      <c r="AJ617" s="23"/>
      <c r="AK617" s="23"/>
      <c r="AL617" s="23"/>
      <c r="AM617" s="23"/>
      <c r="AN617" s="23"/>
      <c r="AO617" s="23"/>
      <c r="AP617" s="23"/>
    </row>
    <row r="618" spans="18:42">
      <c r="R618" s="23"/>
      <c r="S618" s="23"/>
      <c r="T618" s="23"/>
      <c r="U618" s="23"/>
      <c r="V618" s="23"/>
      <c r="W618" s="23"/>
      <c r="X618" s="23"/>
      <c r="Y618" s="23"/>
      <c r="Z618" s="23"/>
      <c r="AA618" s="23"/>
      <c r="AB618" s="23"/>
      <c r="AC618" s="23"/>
      <c r="AD618" s="23"/>
      <c r="AE618" s="23"/>
      <c r="AF618" s="23"/>
      <c r="AG618" s="23"/>
      <c r="AH618" s="23"/>
      <c r="AI618" s="23"/>
      <c r="AJ618" s="23"/>
      <c r="AK618" s="23"/>
      <c r="AL618" s="23"/>
      <c r="AM618" s="23"/>
      <c r="AN618" s="23"/>
      <c r="AO618" s="23"/>
      <c r="AP618" s="23"/>
    </row>
    <row r="619" spans="18:42">
      <c r="R619" s="23"/>
      <c r="S619" s="23"/>
      <c r="T619" s="23"/>
      <c r="U619" s="23"/>
      <c r="V619" s="23"/>
      <c r="W619" s="23"/>
      <c r="X619" s="23"/>
      <c r="Y619" s="23"/>
      <c r="Z619" s="23"/>
      <c r="AA619" s="23"/>
      <c r="AB619" s="23"/>
      <c r="AC619" s="23"/>
      <c r="AD619" s="23"/>
      <c r="AE619" s="23"/>
      <c r="AF619" s="23"/>
      <c r="AG619" s="23"/>
      <c r="AH619" s="23"/>
      <c r="AI619" s="23"/>
      <c r="AJ619" s="23"/>
      <c r="AK619" s="23"/>
      <c r="AL619" s="23"/>
      <c r="AM619" s="23"/>
      <c r="AN619" s="23"/>
      <c r="AO619" s="23"/>
      <c r="AP619" s="23"/>
    </row>
    <row r="620" spans="18:42">
      <c r="R620" s="23"/>
      <c r="S620" s="23"/>
      <c r="T620" s="23"/>
      <c r="U620" s="23"/>
      <c r="V620" s="23"/>
      <c r="W620" s="23"/>
      <c r="X620" s="23"/>
      <c r="Y620" s="23"/>
      <c r="Z620" s="23"/>
      <c r="AA620" s="23"/>
      <c r="AB620" s="23"/>
      <c r="AC620" s="23"/>
      <c r="AD620" s="23"/>
      <c r="AE620" s="23"/>
      <c r="AF620" s="23"/>
      <c r="AG620" s="23"/>
      <c r="AH620" s="23"/>
      <c r="AI620" s="23"/>
      <c r="AJ620" s="23"/>
      <c r="AK620" s="23"/>
      <c r="AL620" s="23"/>
      <c r="AM620" s="23"/>
      <c r="AN620" s="23"/>
      <c r="AO620" s="23"/>
      <c r="AP620" s="23"/>
    </row>
    <row r="621" spans="18:42">
      <c r="R621" s="23"/>
      <c r="S621" s="23"/>
      <c r="T621" s="23"/>
      <c r="U621" s="23"/>
      <c r="V621" s="23"/>
      <c r="W621" s="23"/>
      <c r="X621" s="23"/>
      <c r="Y621" s="23"/>
      <c r="Z621" s="23"/>
      <c r="AA621" s="23"/>
      <c r="AB621" s="23"/>
      <c r="AC621" s="23"/>
      <c r="AD621" s="23"/>
      <c r="AE621" s="23"/>
      <c r="AF621" s="23"/>
      <c r="AG621" s="23"/>
      <c r="AH621" s="23"/>
      <c r="AI621" s="23"/>
      <c r="AJ621" s="23"/>
      <c r="AK621" s="23"/>
      <c r="AL621" s="23"/>
      <c r="AM621" s="23"/>
      <c r="AN621" s="23"/>
      <c r="AO621" s="23"/>
      <c r="AP621" s="23"/>
    </row>
    <row r="622" spans="18:42">
      <c r="R622" s="23"/>
      <c r="S622" s="23"/>
      <c r="T622" s="23"/>
      <c r="U622" s="23"/>
      <c r="V622" s="23"/>
      <c r="W622" s="23"/>
      <c r="X622" s="23"/>
      <c r="Y622" s="23"/>
      <c r="Z622" s="23"/>
      <c r="AA622" s="23"/>
      <c r="AB622" s="23"/>
      <c r="AC622" s="23"/>
      <c r="AD622" s="23"/>
      <c r="AE622" s="23"/>
      <c r="AF622" s="23"/>
      <c r="AG622" s="23"/>
      <c r="AH622" s="23"/>
      <c r="AI622" s="23"/>
      <c r="AJ622" s="23"/>
      <c r="AK622" s="23"/>
      <c r="AL622" s="23"/>
      <c r="AM622" s="23"/>
      <c r="AN622" s="23"/>
      <c r="AO622" s="23"/>
      <c r="AP622" s="23"/>
    </row>
    <row r="623" spans="18:42">
      <c r="R623" s="23"/>
      <c r="S623" s="23"/>
      <c r="T623" s="23"/>
      <c r="U623" s="23"/>
      <c r="V623" s="23"/>
      <c r="W623" s="23"/>
      <c r="X623" s="23"/>
      <c r="Y623" s="23"/>
      <c r="Z623" s="23"/>
      <c r="AA623" s="23"/>
      <c r="AB623" s="23"/>
      <c r="AC623" s="23"/>
      <c r="AD623" s="23"/>
      <c r="AE623" s="23"/>
      <c r="AF623" s="23"/>
      <c r="AG623" s="23"/>
      <c r="AH623" s="23"/>
      <c r="AI623" s="23"/>
      <c r="AJ623" s="23"/>
      <c r="AK623" s="23"/>
      <c r="AL623" s="23"/>
      <c r="AM623" s="23"/>
      <c r="AN623" s="23"/>
      <c r="AO623" s="23"/>
      <c r="AP623" s="23"/>
    </row>
    <row r="624" spans="18:42">
      <c r="R624" s="23"/>
      <c r="S624" s="23"/>
      <c r="T624" s="23"/>
      <c r="U624" s="23"/>
      <c r="V624" s="23"/>
      <c r="W624" s="23"/>
      <c r="X624" s="23"/>
      <c r="Y624" s="23"/>
      <c r="Z624" s="23"/>
      <c r="AA624" s="23"/>
      <c r="AB624" s="23"/>
      <c r="AC624" s="23"/>
      <c r="AD624" s="23"/>
      <c r="AE624" s="23"/>
      <c r="AF624" s="23"/>
      <c r="AG624" s="23"/>
      <c r="AH624" s="23"/>
      <c r="AI624" s="23"/>
      <c r="AJ624" s="23"/>
      <c r="AK624" s="23"/>
      <c r="AL624" s="23"/>
      <c r="AM624" s="23"/>
      <c r="AN624" s="23"/>
      <c r="AO624" s="23"/>
      <c r="AP624" s="23"/>
    </row>
    <row r="625" spans="18:42">
      <c r="R625" s="23"/>
      <c r="S625" s="23"/>
      <c r="T625" s="23"/>
      <c r="U625" s="23"/>
      <c r="V625" s="23"/>
      <c r="W625" s="23"/>
      <c r="X625" s="23"/>
      <c r="Y625" s="23"/>
      <c r="Z625" s="23"/>
      <c r="AA625" s="23"/>
      <c r="AB625" s="23"/>
      <c r="AC625" s="23"/>
      <c r="AD625" s="23"/>
      <c r="AE625" s="23"/>
      <c r="AF625" s="23"/>
      <c r="AG625" s="23"/>
      <c r="AH625" s="23"/>
      <c r="AI625" s="23"/>
      <c r="AJ625" s="23"/>
      <c r="AK625" s="23"/>
      <c r="AL625" s="23"/>
      <c r="AM625" s="23"/>
      <c r="AN625" s="23"/>
      <c r="AO625" s="23"/>
      <c r="AP625" s="23"/>
    </row>
    <row r="626" spans="18:42">
      <c r="R626" s="23"/>
      <c r="S626" s="23"/>
      <c r="T626" s="23"/>
      <c r="U626" s="23"/>
      <c r="V626" s="23"/>
      <c r="W626" s="23"/>
      <c r="X626" s="23"/>
      <c r="Y626" s="23"/>
      <c r="Z626" s="23"/>
      <c r="AA626" s="23"/>
      <c r="AB626" s="23"/>
      <c r="AC626" s="23"/>
      <c r="AD626" s="23"/>
      <c r="AE626" s="23"/>
      <c r="AF626" s="23"/>
      <c r="AG626" s="23"/>
      <c r="AH626" s="23"/>
      <c r="AI626" s="23"/>
      <c r="AJ626" s="23"/>
      <c r="AK626" s="23"/>
      <c r="AL626" s="23"/>
      <c r="AM626" s="23"/>
      <c r="AN626" s="23"/>
      <c r="AO626" s="23"/>
      <c r="AP626" s="23"/>
    </row>
    <row r="627" spans="18:42">
      <c r="R627" s="23"/>
      <c r="S627" s="23"/>
      <c r="T627" s="23"/>
      <c r="U627" s="23"/>
      <c r="V627" s="23"/>
      <c r="W627" s="23"/>
      <c r="X627" s="23"/>
      <c r="Y627" s="23"/>
      <c r="Z627" s="23"/>
      <c r="AA627" s="23"/>
      <c r="AB627" s="23"/>
      <c r="AC627" s="23"/>
      <c r="AD627" s="23"/>
      <c r="AE627" s="23"/>
      <c r="AF627" s="23"/>
      <c r="AG627" s="23"/>
      <c r="AH627" s="23"/>
      <c r="AI627" s="23"/>
      <c r="AJ627" s="23"/>
      <c r="AK627" s="23"/>
      <c r="AL627" s="23"/>
      <c r="AM627" s="23"/>
      <c r="AN627" s="23"/>
      <c r="AO627" s="23"/>
      <c r="AP627" s="23"/>
    </row>
    <row r="628" spans="18:42">
      <c r="R628" s="23"/>
      <c r="S628" s="23"/>
      <c r="T628" s="23"/>
      <c r="U628" s="23"/>
      <c r="V628" s="23"/>
      <c r="W628" s="23"/>
      <c r="X628" s="23"/>
      <c r="Y628" s="23"/>
      <c r="Z628" s="23"/>
      <c r="AA628" s="23"/>
      <c r="AB628" s="23"/>
      <c r="AC628" s="23"/>
      <c r="AD628" s="23"/>
      <c r="AE628" s="23"/>
      <c r="AF628" s="23"/>
      <c r="AG628" s="23"/>
      <c r="AH628" s="23"/>
      <c r="AI628" s="23"/>
      <c r="AJ628" s="23"/>
      <c r="AK628" s="23"/>
      <c r="AL628" s="23"/>
      <c r="AM628" s="23"/>
      <c r="AN628" s="23"/>
      <c r="AO628" s="23"/>
      <c r="AP628" s="23"/>
    </row>
    <row r="629" spans="18:42">
      <c r="R629" s="23"/>
      <c r="S629" s="23"/>
      <c r="T629" s="23"/>
      <c r="U629" s="23"/>
      <c r="V629" s="23"/>
      <c r="W629" s="23"/>
      <c r="X629" s="23"/>
      <c r="Y629" s="23"/>
      <c r="Z629" s="23"/>
      <c r="AA629" s="23"/>
      <c r="AB629" s="23"/>
      <c r="AC629" s="23"/>
      <c r="AD629" s="23"/>
      <c r="AE629" s="23"/>
      <c r="AF629" s="23"/>
      <c r="AG629" s="23"/>
      <c r="AH629" s="23"/>
      <c r="AI629" s="23"/>
      <c r="AJ629" s="23"/>
      <c r="AK629" s="23"/>
      <c r="AL629" s="23"/>
      <c r="AM629" s="23"/>
      <c r="AN629" s="23"/>
      <c r="AO629" s="23"/>
      <c r="AP629" s="23"/>
    </row>
    <row r="630" spans="18:42">
      <c r="R630" s="23"/>
      <c r="S630" s="23"/>
      <c r="T630" s="23"/>
      <c r="U630" s="23"/>
      <c r="V630" s="23"/>
      <c r="W630" s="23"/>
      <c r="X630" s="23"/>
      <c r="Y630" s="23"/>
      <c r="Z630" s="23"/>
      <c r="AA630" s="23"/>
      <c r="AB630" s="23"/>
      <c r="AC630" s="23"/>
      <c r="AD630" s="23"/>
      <c r="AE630" s="23"/>
      <c r="AF630" s="23"/>
      <c r="AG630" s="23"/>
      <c r="AH630" s="23"/>
      <c r="AI630" s="23"/>
      <c r="AJ630" s="23"/>
      <c r="AK630" s="23"/>
      <c r="AL630" s="23"/>
      <c r="AM630" s="23"/>
      <c r="AN630" s="23"/>
      <c r="AO630" s="23"/>
      <c r="AP630" s="23"/>
    </row>
    <row r="631" spans="18:42">
      <c r="R631" s="23"/>
      <c r="S631" s="23"/>
      <c r="T631" s="23"/>
      <c r="U631" s="23"/>
      <c r="V631" s="23"/>
      <c r="W631" s="23"/>
      <c r="X631" s="23"/>
      <c r="Y631" s="23"/>
      <c r="Z631" s="23"/>
      <c r="AA631" s="23"/>
      <c r="AB631" s="23"/>
      <c r="AC631" s="23"/>
      <c r="AD631" s="23"/>
      <c r="AE631" s="23"/>
      <c r="AF631" s="23"/>
      <c r="AG631" s="23"/>
      <c r="AH631" s="23"/>
      <c r="AI631" s="23"/>
      <c r="AJ631" s="23"/>
      <c r="AK631" s="23"/>
      <c r="AL631" s="23"/>
      <c r="AM631" s="23"/>
      <c r="AN631" s="23"/>
      <c r="AO631" s="23"/>
      <c r="AP631" s="23"/>
    </row>
    <row r="632" spans="18:42">
      <c r="R632" s="23"/>
      <c r="S632" s="23"/>
      <c r="T632" s="23"/>
      <c r="U632" s="23"/>
      <c r="V632" s="23"/>
      <c r="W632" s="23"/>
      <c r="X632" s="23"/>
      <c r="Y632" s="23"/>
      <c r="Z632" s="23"/>
      <c r="AA632" s="23"/>
      <c r="AB632" s="23"/>
      <c r="AC632" s="23"/>
      <c r="AD632" s="23"/>
      <c r="AE632" s="23"/>
      <c r="AF632" s="23"/>
      <c r="AG632" s="23"/>
      <c r="AH632" s="23"/>
      <c r="AI632" s="23"/>
      <c r="AJ632" s="23"/>
      <c r="AK632" s="23"/>
      <c r="AL632" s="23"/>
      <c r="AM632" s="23"/>
      <c r="AN632" s="23"/>
      <c r="AO632" s="23"/>
      <c r="AP632" s="23"/>
    </row>
    <row r="633" spans="18:42">
      <c r="R633" s="23"/>
      <c r="S633" s="23"/>
      <c r="T633" s="23"/>
      <c r="U633" s="23"/>
      <c r="V633" s="23"/>
      <c r="W633" s="23"/>
      <c r="X633" s="23"/>
      <c r="Y633" s="23"/>
      <c r="Z633" s="23"/>
      <c r="AA633" s="23"/>
      <c r="AB633" s="23"/>
      <c r="AC633" s="23"/>
      <c r="AD633" s="23"/>
      <c r="AE633" s="23"/>
      <c r="AF633" s="23"/>
      <c r="AG633" s="23"/>
      <c r="AH633" s="23"/>
      <c r="AI633" s="23"/>
      <c r="AJ633" s="23"/>
      <c r="AK633" s="23"/>
      <c r="AL633" s="23"/>
      <c r="AM633" s="23"/>
      <c r="AN633" s="23"/>
      <c r="AO633" s="23"/>
      <c r="AP633" s="23"/>
    </row>
    <row r="634" spans="18:42">
      <c r="R634" s="23"/>
      <c r="S634" s="23"/>
      <c r="T634" s="23"/>
      <c r="U634" s="23"/>
      <c r="V634" s="23"/>
      <c r="W634" s="23"/>
      <c r="X634" s="23"/>
      <c r="Y634" s="23"/>
      <c r="Z634" s="23"/>
      <c r="AA634" s="23"/>
      <c r="AB634" s="23"/>
      <c r="AC634" s="23"/>
      <c r="AD634" s="23"/>
      <c r="AE634" s="23"/>
      <c r="AF634" s="23"/>
      <c r="AG634" s="23"/>
      <c r="AH634" s="23"/>
      <c r="AI634" s="23"/>
      <c r="AJ634" s="23"/>
      <c r="AK634" s="23"/>
      <c r="AL634" s="23"/>
      <c r="AM634" s="23"/>
      <c r="AN634" s="23"/>
      <c r="AO634" s="23"/>
      <c r="AP634" s="23"/>
    </row>
    <row r="635" spans="18:42">
      <c r="R635" s="23"/>
      <c r="S635" s="23"/>
      <c r="T635" s="23"/>
      <c r="U635" s="23"/>
      <c r="V635" s="23"/>
      <c r="W635" s="23"/>
      <c r="X635" s="23"/>
      <c r="Y635" s="23"/>
      <c r="Z635" s="23"/>
      <c r="AA635" s="23"/>
      <c r="AB635" s="23"/>
      <c r="AC635" s="23"/>
      <c r="AD635" s="23"/>
      <c r="AE635" s="23"/>
      <c r="AF635" s="23"/>
      <c r="AG635" s="23"/>
      <c r="AH635" s="23"/>
      <c r="AI635" s="23"/>
      <c r="AJ635" s="23"/>
      <c r="AK635" s="23"/>
      <c r="AL635" s="23"/>
      <c r="AM635" s="23"/>
      <c r="AN635" s="23"/>
      <c r="AO635" s="23"/>
      <c r="AP635" s="23"/>
    </row>
    <row r="636" spans="18:42">
      <c r="R636" s="23"/>
      <c r="S636" s="23"/>
      <c r="T636" s="23"/>
      <c r="U636" s="23"/>
      <c r="V636" s="23"/>
      <c r="W636" s="23"/>
      <c r="X636" s="23"/>
      <c r="Y636" s="23"/>
      <c r="Z636" s="23"/>
      <c r="AA636" s="23"/>
      <c r="AB636" s="23"/>
      <c r="AC636" s="23"/>
      <c r="AD636" s="23"/>
      <c r="AE636" s="23"/>
      <c r="AF636" s="23"/>
      <c r="AG636" s="23"/>
      <c r="AH636" s="23"/>
      <c r="AI636" s="23"/>
      <c r="AJ636" s="23"/>
      <c r="AK636" s="23"/>
      <c r="AL636" s="23"/>
      <c r="AM636" s="23"/>
      <c r="AN636" s="23"/>
      <c r="AO636" s="23"/>
      <c r="AP636" s="23"/>
    </row>
    <row r="637" spans="18:42">
      <c r="R637" s="23"/>
      <c r="S637" s="23"/>
      <c r="T637" s="23"/>
      <c r="U637" s="23"/>
      <c r="V637" s="23"/>
      <c r="W637" s="23"/>
      <c r="X637" s="23"/>
      <c r="Y637" s="23"/>
      <c r="Z637" s="23"/>
      <c r="AA637" s="23"/>
      <c r="AB637" s="23"/>
      <c r="AC637" s="23"/>
      <c r="AD637" s="23"/>
      <c r="AE637" s="23"/>
      <c r="AF637" s="23"/>
      <c r="AG637" s="23"/>
      <c r="AH637" s="23"/>
      <c r="AI637" s="23"/>
      <c r="AJ637" s="23"/>
      <c r="AK637" s="23"/>
      <c r="AL637" s="23"/>
      <c r="AM637" s="23"/>
      <c r="AN637" s="23"/>
      <c r="AO637" s="23"/>
      <c r="AP637" s="23"/>
    </row>
    <row r="638" spans="18:42">
      <c r="R638" s="23"/>
      <c r="S638" s="23"/>
      <c r="T638" s="23"/>
      <c r="U638" s="23"/>
      <c r="V638" s="23"/>
      <c r="W638" s="23"/>
      <c r="X638" s="23"/>
      <c r="Y638" s="23"/>
      <c r="Z638" s="23"/>
      <c r="AA638" s="23"/>
      <c r="AB638" s="23"/>
      <c r="AC638" s="23"/>
      <c r="AD638" s="23"/>
      <c r="AE638" s="23"/>
      <c r="AF638" s="23"/>
      <c r="AG638" s="23"/>
      <c r="AH638" s="23"/>
      <c r="AI638" s="23"/>
      <c r="AJ638" s="23"/>
      <c r="AK638" s="23"/>
      <c r="AL638" s="23"/>
      <c r="AM638" s="23"/>
      <c r="AN638" s="23"/>
      <c r="AO638" s="23"/>
      <c r="AP638" s="23"/>
    </row>
    <row r="639" spans="18:42">
      <c r="R639" s="23"/>
      <c r="S639" s="23"/>
      <c r="T639" s="23"/>
      <c r="U639" s="23"/>
      <c r="V639" s="23"/>
      <c r="W639" s="23"/>
      <c r="X639" s="23"/>
      <c r="Y639" s="23"/>
      <c r="Z639" s="23"/>
      <c r="AA639" s="23"/>
      <c r="AB639" s="23"/>
      <c r="AC639" s="23"/>
      <c r="AD639" s="23"/>
      <c r="AE639" s="23"/>
      <c r="AF639" s="23"/>
      <c r="AG639" s="23"/>
      <c r="AH639" s="23"/>
      <c r="AI639" s="23"/>
      <c r="AJ639" s="23"/>
      <c r="AK639" s="23"/>
      <c r="AL639" s="23"/>
      <c r="AM639" s="23"/>
      <c r="AN639" s="23"/>
      <c r="AO639" s="23"/>
      <c r="AP639" s="23"/>
    </row>
    <row r="640" spans="18:42">
      <c r="R640" s="23"/>
      <c r="S640" s="23"/>
      <c r="T640" s="23"/>
      <c r="U640" s="23"/>
      <c r="V640" s="23"/>
      <c r="W640" s="23"/>
      <c r="X640" s="23"/>
      <c r="Y640" s="23"/>
      <c r="Z640" s="23"/>
      <c r="AA640" s="23"/>
      <c r="AB640" s="23"/>
      <c r="AC640" s="23"/>
      <c r="AD640" s="23"/>
      <c r="AE640" s="23"/>
      <c r="AF640" s="23"/>
      <c r="AG640" s="23"/>
      <c r="AH640" s="23"/>
      <c r="AI640" s="23"/>
      <c r="AJ640" s="23"/>
      <c r="AK640" s="23"/>
      <c r="AL640" s="23"/>
      <c r="AM640" s="23"/>
      <c r="AN640" s="23"/>
      <c r="AO640" s="23"/>
      <c r="AP640" s="23"/>
    </row>
    <row r="641" spans="18:42">
      <c r="R641" s="23"/>
      <c r="S641" s="23"/>
      <c r="T641" s="23"/>
      <c r="U641" s="23"/>
      <c r="V641" s="23"/>
      <c r="W641" s="23"/>
      <c r="X641" s="23"/>
      <c r="Y641" s="23"/>
      <c r="Z641" s="23"/>
      <c r="AA641" s="23"/>
      <c r="AB641" s="23"/>
      <c r="AC641" s="23"/>
      <c r="AD641" s="23"/>
      <c r="AE641" s="23"/>
      <c r="AF641" s="23"/>
      <c r="AG641" s="23"/>
      <c r="AH641" s="23"/>
      <c r="AI641" s="23"/>
      <c r="AJ641" s="23"/>
      <c r="AK641" s="23"/>
      <c r="AL641" s="23"/>
      <c r="AM641" s="23"/>
      <c r="AN641" s="23"/>
      <c r="AO641" s="23"/>
      <c r="AP641" s="23"/>
    </row>
    <row r="642" spans="18:42">
      <c r="R642" s="23"/>
      <c r="S642" s="23"/>
      <c r="T642" s="23"/>
      <c r="U642" s="23"/>
      <c r="V642" s="23"/>
      <c r="W642" s="23"/>
      <c r="X642" s="23"/>
      <c r="Y642" s="23"/>
      <c r="Z642" s="23"/>
      <c r="AA642" s="23"/>
      <c r="AB642" s="23"/>
      <c r="AC642" s="23"/>
      <c r="AD642" s="23"/>
      <c r="AE642" s="23"/>
      <c r="AF642" s="23"/>
      <c r="AG642" s="23"/>
      <c r="AH642" s="23"/>
      <c r="AI642" s="23"/>
      <c r="AJ642" s="23"/>
      <c r="AK642" s="23"/>
      <c r="AL642" s="23"/>
      <c r="AM642" s="23"/>
      <c r="AN642" s="23"/>
      <c r="AO642" s="23"/>
      <c r="AP642" s="23"/>
    </row>
    <row r="643" spans="18:42">
      <c r="R643" s="23"/>
      <c r="S643" s="23"/>
      <c r="T643" s="23"/>
      <c r="U643" s="23"/>
      <c r="V643" s="23"/>
      <c r="W643" s="23"/>
      <c r="X643" s="23"/>
      <c r="Y643" s="23"/>
      <c r="Z643" s="23"/>
      <c r="AA643" s="23"/>
      <c r="AB643" s="23"/>
      <c r="AC643" s="23"/>
      <c r="AD643" s="23"/>
      <c r="AE643" s="23"/>
      <c r="AF643" s="23"/>
      <c r="AG643" s="23"/>
      <c r="AH643" s="23"/>
      <c r="AI643" s="23"/>
      <c r="AJ643" s="23"/>
      <c r="AK643" s="23"/>
      <c r="AL643" s="23"/>
      <c r="AM643" s="23"/>
      <c r="AN643" s="23"/>
      <c r="AO643" s="23"/>
      <c r="AP643" s="23"/>
    </row>
    <row r="644" spans="18:42">
      <c r="R644" s="23"/>
      <c r="S644" s="23"/>
      <c r="T644" s="23"/>
      <c r="U644" s="23"/>
      <c r="V644" s="23"/>
      <c r="W644" s="23"/>
      <c r="X644" s="23"/>
      <c r="Y644" s="23"/>
      <c r="Z644" s="23"/>
      <c r="AA644" s="23"/>
      <c r="AB644" s="23"/>
      <c r="AC644" s="23"/>
      <c r="AD644" s="23"/>
      <c r="AE644" s="23"/>
      <c r="AF644" s="23"/>
      <c r="AG644" s="23"/>
      <c r="AH644" s="23"/>
      <c r="AI644" s="23"/>
      <c r="AJ644" s="23"/>
      <c r="AK644" s="23"/>
      <c r="AL644" s="23"/>
      <c r="AM644" s="23"/>
      <c r="AN644" s="23"/>
      <c r="AO644" s="23"/>
      <c r="AP644" s="23"/>
    </row>
    <row r="645" spans="18:42">
      <c r="R645" s="23"/>
      <c r="S645" s="23"/>
      <c r="T645" s="23"/>
      <c r="U645" s="23"/>
      <c r="V645" s="23"/>
      <c r="W645" s="23"/>
      <c r="X645" s="23"/>
      <c r="Y645" s="23"/>
      <c r="Z645" s="23"/>
      <c r="AA645" s="23"/>
      <c r="AB645" s="23"/>
      <c r="AC645" s="23"/>
      <c r="AD645" s="23"/>
      <c r="AE645" s="23"/>
      <c r="AF645" s="23"/>
      <c r="AG645" s="23"/>
      <c r="AH645" s="23"/>
      <c r="AI645" s="23"/>
      <c r="AJ645" s="23"/>
      <c r="AK645" s="23"/>
      <c r="AL645" s="23"/>
      <c r="AM645" s="23"/>
      <c r="AN645" s="23"/>
      <c r="AO645" s="23"/>
      <c r="AP645" s="23"/>
    </row>
    <row r="646" spans="18:42">
      <c r="R646" s="23"/>
      <c r="S646" s="23"/>
      <c r="T646" s="23"/>
      <c r="U646" s="23"/>
      <c r="V646" s="23"/>
      <c r="W646" s="23"/>
      <c r="X646" s="23"/>
      <c r="Y646" s="23"/>
      <c r="Z646" s="23"/>
      <c r="AA646" s="23"/>
      <c r="AB646" s="23"/>
      <c r="AC646" s="23"/>
      <c r="AD646" s="23"/>
      <c r="AE646" s="23"/>
      <c r="AF646" s="23"/>
      <c r="AG646" s="23"/>
      <c r="AH646" s="23"/>
      <c r="AI646" s="23"/>
      <c r="AJ646" s="23"/>
      <c r="AK646" s="23"/>
      <c r="AL646" s="23"/>
      <c r="AM646" s="23"/>
      <c r="AN646" s="23"/>
      <c r="AO646" s="23"/>
      <c r="AP646" s="23"/>
    </row>
    <row r="647" spans="18:42">
      <c r="R647" s="23"/>
      <c r="S647" s="23"/>
      <c r="T647" s="23"/>
      <c r="U647" s="23"/>
      <c r="V647" s="23"/>
      <c r="W647" s="23"/>
      <c r="X647" s="23"/>
      <c r="Y647" s="23"/>
      <c r="Z647" s="23"/>
      <c r="AA647" s="23"/>
      <c r="AB647" s="23"/>
      <c r="AC647" s="23"/>
      <c r="AD647" s="23"/>
      <c r="AE647" s="23"/>
      <c r="AF647" s="23"/>
      <c r="AG647" s="23"/>
      <c r="AH647" s="23"/>
      <c r="AI647" s="23"/>
      <c r="AJ647" s="23"/>
      <c r="AK647" s="23"/>
      <c r="AL647" s="23"/>
      <c r="AM647" s="23"/>
      <c r="AN647" s="23"/>
      <c r="AO647" s="23"/>
      <c r="AP647" s="23"/>
    </row>
    <row r="648" spans="18:42">
      <c r="R648" s="23"/>
      <c r="S648" s="23"/>
      <c r="T648" s="23"/>
      <c r="U648" s="23"/>
      <c r="V648" s="23"/>
      <c r="W648" s="23"/>
      <c r="X648" s="23"/>
      <c r="Y648" s="23"/>
      <c r="Z648" s="23"/>
      <c r="AA648" s="23"/>
      <c r="AB648" s="23"/>
      <c r="AC648" s="23"/>
      <c r="AD648" s="23"/>
      <c r="AE648" s="23"/>
      <c r="AF648" s="23"/>
      <c r="AG648" s="23"/>
      <c r="AH648" s="23"/>
      <c r="AI648" s="23"/>
      <c r="AJ648" s="23"/>
      <c r="AK648" s="23"/>
      <c r="AL648" s="23"/>
      <c r="AM648" s="23"/>
      <c r="AN648" s="23"/>
      <c r="AO648" s="23"/>
      <c r="AP648" s="23"/>
    </row>
    <row r="649" spans="18:42">
      <c r="R649" s="23"/>
      <c r="S649" s="23"/>
      <c r="T649" s="23"/>
      <c r="U649" s="23"/>
      <c r="V649" s="23"/>
      <c r="W649" s="23"/>
      <c r="X649" s="23"/>
      <c r="Y649" s="23"/>
      <c r="Z649" s="23"/>
      <c r="AA649" s="23"/>
      <c r="AB649" s="23"/>
      <c r="AC649" s="23"/>
      <c r="AD649" s="23"/>
      <c r="AE649" s="23"/>
      <c r="AF649" s="23"/>
      <c r="AG649" s="23"/>
      <c r="AH649" s="23"/>
      <c r="AI649" s="23"/>
      <c r="AJ649" s="23"/>
      <c r="AK649" s="23"/>
      <c r="AL649" s="23"/>
      <c r="AM649" s="23"/>
      <c r="AN649" s="23"/>
      <c r="AO649" s="23"/>
      <c r="AP649" s="23"/>
    </row>
    <row r="650" spans="18:42">
      <c r="R650" s="23"/>
      <c r="S650" s="23"/>
      <c r="T650" s="23"/>
      <c r="U650" s="23"/>
      <c r="V650" s="23"/>
      <c r="W650" s="23"/>
      <c r="X650" s="23"/>
      <c r="Y650" s="23"/>
      <c r="Z650" s="23"/>
      <c r="AA650" s="23"/>
      <c r="AB650" s="23"/>
      <c r="AC650" s="23"/>
      <c r="AD650" s="23"/>
      <c r="AE650" s="23"/>
      <c r="AF650" s="23"/>
      <c r="AG650" s="23"/>
      <c r="AH650" s="23"/>
      <c r="AI650" s="23"/>
      <c r="AJ650" s="23"/>
      <c r="AK650" s="23"/>
      <c r="AL650" s="23"/>
      <c r="AM650" s="23"/>
      <c r="AN650" s="23"/>
      <c r="AO650" s="23"/>
      <c r="AP650" s="23"/>
    </row>
    <row r="651" spans="18:42">
      <c r="R651" s="23"/>
      <c r="S651" s="23"/>
      <c r="T651" s="23"/>
      <c r="U651" s="23"/>
      <c r="V651" s="23"/>
      <c r="W651" s="23"/>
      <c r="X651" s="23"/>
      <c r="Y651" s="23"/>
      <c r="Z651" s="23"/>
      <c r="AA651" s="23"/>
      <c r="AB651" s="23"/>
      <c r="AC651" s="23"/>
      <c r="AD651" s="23"/>
      <c r="AE651" s="23"/>
      <c r="AF651" s="23"/>
      <c r="AG651" s="23"/>
      <c r="AH651" s="23"/>
      <c r="AI651" s="23"/>
      <c r="AJ651" s="23"/>
      <c r="AK651" s="23"/>
      <c r="AL651" s="23"/>
      <c r="AM651" s="23"/>
      <c r="AN651" s="23"/>
      <c r="AO651" s="23"/>
      <c r="AP651" s="23"/>
    </row>
    <row r="652" spans="18:42">
      <c r="R652" s="23"/>
      <c r="S652" s="23"/>
      <c r="T652" s="23"/>
      <c r="U652" s="23"/>
      <c r="V652" s="23"/>
      <c r="W652" s="23"/>
      <c r="X652" s="23"/>
      <c r="Y652" s="23"/>
      <c r="Z652" s="23"/>
      <c r="AA652" s="23"/>
      <c r="AB652" s="23"/>
      <c r="AC652" s="23"/>
      <c r="AD652" s="23"/>
      <c r="AE652" s="23"/>
      <c r="AF652" s="23"/>
      <c r="AG652" s="23"/>
      <c r="AH652" s="23"/>
      <c r="AI652" s="23"/>
      <c r="AJ652" s="23"/>
      <c r="AK652" s="23"/>
      <c r="AL652" s="23"/>
      <c r="AM652" s="23"/>
      <c r="AN652" s="23"/>
      <c r="AO652" s="23"/>
      <c r="AP652" s="23"/>
    </row>
    <row r="653" spans="18:42">
      <c r="R653" s="23"/>
      <c r="S653" s="23"/>
      <c r="T653" s="23"/>
      <c r="U653" s="23"/>
      <c r="V653" s="23"/>
      <c r="W653" s="23"/>
      <c r="X653" s="23"/>
      <c r="Y653" s="23"/>
      <c r="Z653" s="23"/>
      <c r="AA653" s="23"/>
      <c r="AB653" s="23"/>
      <c r="AC653" s="23"/>
      <c r="AD653" s="23"/>
      <c r="AE653" s="23"/>
      <c r="AF653" s="23"/>
      <c r="AG653" s="23"/>
      <c r="AH653" s="23"/>
      <c r="AI653" s="23"/>
      <c r="AJ653" s="23"/>
      <c r="AK653" s="23"/>
      <c r="AL653" s="23"/>
      <c r="AM653" s="23"/>
      <c r="AN653" s="23"/>
      <c r="AO653" s="23"/>
      <c r="AP653" s="23"/>
    </row>
    <row r="654" spans="18:42">
      <c r="R654" s="23"/>
      <c r="S654" s="23"/>
      <c r="T654" s="23"/>
      <c r="U654" s="23"/>
      <c r="V654" s="23"/>
      <c r="W654" s="23"/>
      <c r="X654" s="23"/>
      <c r="Y654" s="23"/>
      <c r="Z654" s="23"/>
      <c r="AA654" s="23"/>
      <c r="AB654" s="23"/>
      <c r="AC654" s="23"/>
      <c r="AD654" s="23"/>
      <c r="AE654" s="23"/>
      <c r="AF654" s="23"/>
      <c r="AG654" s="23"/>
      <c r="AH654" s="23"/>
      <c r="AI654" s="23"/>
      <c r="AJ654" s="23"/>
      <c r="AK654" s="23"/>
      <c r="AL654" s="23"/>
      <c r="AM654" s="23"/>
      <c r="AN654" s="23"/>
      <c r="AO654" s="23"/>
      <c r="AP654" s="23"/>
    </row>
    <row r="655" spans="18:42">
      <c r="R655" s="23"/>
      <c r="S655" s="23"/>
      <c r="T655" s="23"/>
      <c r="U655" s="23"/>
      <c r="V655" s="23"/>
      <c r="W655" s="23"/>
      <c r="X655" s="23"/>
      <c r="Y655" s="23"/>
      <c r="Z655" s="23"/>
      <c r="AA655" s="23"/>
      <c r="AB655" s="23"/>
      <c r="AC655" s="23"/>
      <c r="AD655" s="23"/>
      <c r="AE655" s="23"/>
      <c r="AF655" s="23"/>
      <c r="AG655" s="23"/>
      <c r="AH655" s="23"/>
      <c r="AI655" s="23"/>
      <c r="AJ655" s="23"/>
      <c r="AK655" s="23"/>
      <c r="AL655" s="23"/>
      <c r="AM655" s="23"/>
      <c r="AN655" s="23"/>
      <c r="AO655" s="23"/>
      <c r="AP655" s="23"/>
    </row>
    <row r="656" spans="18:42">
      <c r="R656" s="23"/>
      <c r="S656" s="23"/>
      <c r="T656" s="23"/>
      <c r="U656" s="23"/>
      <c r="V656" s="23"/>
      <c r="W656" s="23"/>
      <c r="X656" s="23"/>
      <c r="Y656" s="23"/>
      <c r="Z656" s="23"/>
      <c r="AA656" s="23"/>
      <c r="AB656" s="23"/>
      <c r="AC656" s="23"/>
      <c r="AD656" s="23"/>
      <c r="AE656" s="23"/>
      <c r="AF656" s="23"/>
      <c r="AG656" s="23"/>
      <c r="AH656" s="23"/>
      <c r="AI656" s="23"/>
      <c r="AJ656" s="23"/>
      <c r="AK656" s="23"/>
      <c r="AL656" s="23"/>
      <c r="AM656" s="23"/>
      <c r="AN656" s="23"/>
      <c r="AO656" s="23"/>
      <c r="AP656" s="23"/>
    </row>
    <row r="657" spans="18:42">
      <c r="R657" s="23"/>
      <c r="S657" s="23"/>
      <c r="T657" s="23"/>
      <c r="U657" s="23"/>
      <c r="V657" s="23"/>
      <c r="W657" s="23"/>
      <c r="X657" s="23"/>
      <c r="Y657" s="23"/>
      <c r="Z657" s="23"/>
      <c r="AA657" s="23"/>
      <c r="AB657" s="23"/>
      <c r="AC657" s="23"/>
      <c r="AD657" s="23"/>
      <c r="AE657" s="23"/>
      <c r="AF657" s="23"/>
      <c r="AG657" s="23"/>
      <c r="AH657" s="23"/>
      <c r="AI657" s="23"/>
      <c r="AJ657" s="23"/>
      <c r="AK657" s="23"/>
      <c r="AL657" s="23"/>
      <c r="AM657" s="23"/>
      <c r="AN657" s="23"/>
      <c r="AO657" s="23"/>
      <c r="AP657" s="23"/>
    </row>
    <row r="658" spans="18:42">
      <c r="R658" s="23"/>
      <c r="S658" s="23"/>
      <c r="T658" s="23"/>
      <c r="U658" s="23"/>
      <c r="V658" s="23"/>
      <c r="W658" s="23"/>
      <c r="X658" s="23"/>
      <c r="Y658" s="23"/>
      <c r="Z658" s="23"/>
      <c r="AA658" s="23"/>
      <c r="AB658" s="23"/>
      <c r="AC658" s="23"/>
      <c r="AD658" s="23"/>
      <c r="AE658" s="23"/>
      <c r="AF658" s="23"/>
      <c r="AG658" s="23"/>
      <c r="AH658" s="23"/>
      <c r="AI658" s="23"/>
      <c r="AJ658" s="23"/>
      <c r="AK658" s="23"/>
      <c r="AL658" s="23"/>
      <c r="AM658" s="23"/>
      <c r="AN658" s="23"/>
      <c r="AO658" s="23"/>
      <c r="AP658" s="23"/>
    </row>
    <row r="659" spans="18:42">
      <c r="R659" s="23"/>
      <c r="S659" s="23"/>
      <c r="T659" s="23"/>
      <c r="U659" s="23"/>
      <c r="V659" s="23"/>
      <c r="W659" s="23"/>
      <c r="X659" s="23"/>
      <c r="Y659" s="23"/>
      <c r="Z659" s="23"/>
      <c r="AA659" s="23"/>
      <c r="AB659" s="23"/>
      <c r="AC659" s="23"/>
      <c r="AD659" s="23"/>
      <c r="AE659" s="23"/>
      <c r="AF659" s="23"/>
      <c r="AG659" s="23"/>
      <c r="AH659" s="23"/>
      <c r="AI659" s="23"/>
      <c r="AJ659" s="23"/>
      <c r="AK659" s="23"/>
      <c r="AL659" s="23"/>
      <c r="AM659" s="23"/>
      <c r="AN659" s="23"/>
      <c r="AO659" s="23"/>
      <c r="AP659" s="23"/>
    </row>
    <row r="660" spans="18:42">
      <c r="R660" s="23"/>
      <c r="S660" s="23"/>
      <c r="T660" s="23"/>
      <c r="U660" s="23"/>
      <c r="V660" s="23"/>
      <c r="W660" s="23"/>
      <c r="X660" s="23"/>
      <c r="Y660" s="23"/>
      <c r="Z660" s="23"/>
      <c r="AA660" s="23"/>
      <c r="AB660" s="23"/>
      <c r="AC660" s="23"/>
      <c r="AD660" s="23"/>
      <c r="AE660" s="23"/>
      <c r="AF660" s="23"/>
      <c r="AG660" s="23"/>
      <c r="AH660" s="23"/>
      <c r="AI660" s="23"/>
      <c r="AJ660" s="23"/>
      <c r="AK660" s="23"/>
      <c r="AL660" s="23"/>
      <c r="AM660" s="23"/>
      <c r="AN660" s="23"/>
      <c r="AO660" s="23"/>
      <c r="AP660" s="23"/>
    </row>
    <row r="661" spans="18:42">
      <c r="R661" s="23"/>
      <c r="S661" s="23"/>
      <c r="T661" s="23"/>
      <c r="U661" s="23"/>
      <c r="V661" s="23"/>
      <c r="W661" s="23"/>
      <c r="X661" s="23"/>
      <c r="Y661" s="23"/>
      <c r="Z661" s="23"/>
      <c r="AA661" s="23"/>
      <c r="AB661" s="23"/>
      <c r="AC661" s="23"/>
      <c r="AD661" s="23"/>
      <c r="AE661" s="23"/>
      <c r="AF661" s="23"/>
      <c r="AG661" s="23"/>
      <c r="AH661" s="23"/>
      <c r="AI661" s="23"/>
      <c r="AJ661" s="23"/>
      <c r="AK661" s="23"/>
      <c r="AL661" s="23"/>
      <c r="AM661" s="23"/>
      <c r="AN661" s="23"/>
      <c r="AO661" s="23"/>
      <c r="AP661" s="23"/>
    </row>
    <row r="662" spans="18:42">
      <c r="R662" s="23"/>
      <c r="S662" s="23"/>
      <c r="T662" s="23"/>
      <c r="U662" s="23"/>
      <c r="V662" s="23"/>
      <c r="W662" s="23"/>
      <c r="X662" s="23"/>
      <c r="Y662" s="23"/>
      <c r="Z662" s="23"/>
      <c r="AA662" s="23"/>
      <c r="AB662" s="23"/>
      <c r="AC662" s="23"/>
      <c r="AD662" s="23"/>
      <c r="AE662" s="23"/>
      <c r="AF662" s="23"/>
      <c r="AG662" s="23"/>
      <c r="AH662" s="23"/>
      <c r="AI662" s="23"/>
      <c r="AJ662" s="23"/>
      <c r="AK662" s="23"/>
      <c r="AL662" s="23"/>
      <c r="AM662" s="23"/>
      <c r="AN662" s="23"/>
      <c r="AO662" s="23"/>
      <c r="AP662" s="23"/>
    </row>
    <row r="663" spans="18:42">
      <c r="R663" s="23"/>
      <c r="S663" s="23"/>
      <c r="T663" s="23"/>
      <c r="U663" s="23"/>
      <c r="V663" s="23"/>
      <c r="W663" s="23"/>
      <c r="X663" s="23"/>
      <c r="Y663" s="23"/>
      <c r="Z663" s="23"/>
      <c r="AA663" s="23"/>
      <c r="AB663" s="23"/>
      <c r="AC663" s="23"/>
      <c r="AD663" s="23"/>
      <c r="AE663" s="23"/>
      <c r="AF663" s="23"/>
      <c r="AG663" s="23"/>
      <c r="AH663" s="23"/>
      <c r="AI663" s="23"/>
      <c r="AJ663" s="23"/>
      <c r="AK663" s="23"/>
      <c r="AL663" s="23"/>
      <c r="AM663" s="23"/>
      <c r="AN663" s="23"/>
      <c r="AO663" s="23"/>
      <c r="AP663" s="23"/>
    </row>
    <row r="664" spans="18:42">
      <c r="R664" s="23"/>
      <c r="S664" s="23"/>
      <c r="T664" s="23"/>
      <c r="U664" s="23"/>
      <c r="V664" s="23"/>
      <c r="W664" s="23"/>
      <c r="X664" s="23"/>
      <c r="Y664" s="23"/>
      <c r="Z664" s="23"/>
      <c r="AA664" s="23"/>
      <c r="AB664" s="23"/>
      <c r="AC664" s="23"/>
      <c r="AD664" s="23"/>
      <c r="AE664" s="23"/>
      <c r="AF664" s="23"/>
      <c r="AG664" s="23"/>
      <c r="AH664" s="23"/>
      <c r="AI664" s="23"/>
      <c r="AJ664" s="23"/>
      <c r="AK664" s="23"/>
      <c r="AL664" s="23"/>
      <c r="AM664" s="23"/>
      <c r="AN664" s="23"/>
      <c r="AO664" s="23"/>
      <c r="AP664" s="23"/>
    </row>
    <row r="665" spans="18:42">
      <c r="R665" s="23"/>
      <c r="S665" s="23"/>
      <c r="T665" s="23"/>
      <c r="U665" s="23"/>
      <c r="V665" s="23"/>
      <c r="W665" s="23"/>
      <c r="X665" s="23"/>
      <c r="Y665" s="23"/>
      <c r="Z665" s="23"/>
      <c r="AA665" s="23"/>
      <c r="AB665" s="23"/>
      <c r="AC665" s="23"/>
      <c r="AD665" s="23"/>
      <c r="AE665" s="23"/>
      <c r="AF665" s="23"/>
      <c r="AG665" s="23"/>
      <c r="AH665" s="23"/>
      <c r="AI665" s="23"/>
      <c r="AJ665" s="23"/>
      <c r="AK665" s="23"/>
      <c r="AL665" s="23"/>
      <c r="AM665" s="23"/>
      <c r="AN665" s="23"/>
      <c r="AO665" s="23"/>
      <c r="AP665" s="23"/>
    </row>
    <row r="666" spans="18:42">
      <c r="R666" s="23"/>
      <c r="S666" s="23"/>
      <c r="T666" s="23"/>
      <c r="U666" s="23"/>
      <c r="V666" s="23"/>
      <c r="W666" s="23"/>
      <c r="X666" s="23"/>
      <c r="Y666" s="23"/>
      <c r="Z666" s="23"/>
      <c r="AA666" s="23"/>
      <c r="AB666" s="23"/>
      <c r="AC666" s="23"/>
      <c r="AD666" s="23"/>
      <c r="AE666" s="23"/>
      <c r="AF666" s="23"/>
      <c r="AG666" s="23"/>
      <c r="AH666" s="23"/>
      <c r="AI666" s="23"/>
      <c r="AJ666" s="23"/>
      <c r="AK666" s="23"/>
      <c r="AL666" s="23"/>
      <c r="AM666" s="23"/>
      <c r="AN666" s="23"/>
      <c r="AO666" s="23"/>
      <c r="AP666" s="23"/>
    </row>
    <row r="667" spans="18:42">
      <c r="R667" s="23"/>
      <c r="S667" s="23"/>
      <c r="T667" s="23"/>
      <c r="U667" s="23"/>
      <c r="V667" s="23"/>
      <c r="W667" s="23"/>
      <c r="X667" s="23"/>
      <c r="Y667" s="23"/>
      <c r="Z667" s="23"/>
      <c r="AA667" s="23"/>
      <c r="AB667" s="23"/>
      <c r="AC667" s="23"/>
      <c r="AD667" s="23"/>
      <c r="AE667" s="23"/>
      <c r="AF667" s="23"/>
      <c r="AG667" s="23"/>
      <c r="AH667" s="23"/>
      <c r="AI667" s="23"/>
      <c r="AJ667" s="23"/>
      <c r="AK667" s="23"/>
      <c r="AL667" s="23"/>
      <c r="AM667" s="23"/>
      <c r="AN667" s="23"/>
      <c r="AO667" s="23"/>
      <c r="AP667" s="23"/>
    </row>
    <row r="668" spans="18:42">
      <c r="R668" s="23"/>
      <c r="S668" s="23"/>
      <c r="T668" s="23"/>
      <c r="U668" s="23"/>
      <c r="V668" s="23"/>
      <c r="W668" s="23"/>
      <c r="X668" s="23"/>
      <c r="Y668" s="23"/>
      <c r="Z668" s="23"/>
      <c r="AA668" s="23"/>
      <c r="AB668" s="23"/>
      <c r="AC668" s="23"/>
      <c r="AD668" s="23"/>
      <c r="AE668" s="23"/>
      <c r="AF668" s="23"/>
      <c r="AG668" s="23"/>
      <c r="AH668" s="23"/>
      <c r="AI668" s="23"/>
      <c r="AJ668" s="23"/>
      <c r="AK668" s="23"/>
      <c r="AL668" s="23"/>
      <c r="AM668" s="23"/>
      <c r="AN668" s="23"/>
      <c r="AO668" s="23"/>
      <c r="AP668" s="23"/>
    </row>
    <row r="669" spans="18:42">
      <c r="R669" s="23"/>
      <c r="S669" s="23"/>
      <c r="T669" s="23"/>
      <c r="U669" s="23"/>
      <c r="V669" s="23"/>
      <c r="W669" s="23"/>
      <c r="X669" s="23"/>
      <c r="Y669" s="23"/>
      <c r="Z669" s="23"/>
      <c r="AA669" s="23"/>
      <c r="AB669" s="23"/>
      <c r="AC669" s="23"/>
      <c r="AD669" s="23"/>
      <c r="AE669" s="23"/>
      <c r="AF669" s="23"/>
      <c r="AG669" s="23"/>
      <c r="AH669" s="23"/>
      <c r="AI669" s="23"/>
      <c r="AJ669" s="23"/>
      <c r="AK669" s="23"/>
      <c r="AL669" s="23"/>
      <c r="AM669" s="23"/>
      <c r="AN669" s="23"/>
      <c r="AO669" s="23"/>
      <c r="AP669" s="23"/>
    </row>
    <row r="670" spans="18:42">
      <c r="R670" s="23"/>
      <c r="S670" s="23"/>
      <c r="T670" s="23"/>
      <c r="U670" s="23"/>
      <c r="V670" s="23"/>
      <c r="W670" s="23"/>
      <c r="X670" s="23"/>
      <c r="Y670" s="23"/>
      <c r="Z670" s="23"/>
      <c r="AA670" s="23"/>
      <c r="AB670" s="23"/>
      <c r="AC670" s="23"/>
      <c r="AD670" s="23"/>
      <c r="AE670" s="23"/>
      <c r="AF670" s="23"/>
      <c r="AG670" s="23"/>
      <c r="AH670" s="23"/>
      <c r="AI670" s="23"/>
      <c r="AJ670" s="23"/>
      <c r="AK670" s="23"/>
      <c r="AL670" s="23"/>
      <c r="AM670" s="23"/>
      <c r="AN670" s="23"/>
      <c r="AO670" s="23"/>
      <c r="AP670" s="23"/>
    </row>
    <row r="671" spans="18:42">
      <c r="R671" s="23"/>
      <c r="S671" s="23"/>
      <c r="T671" s="23"/>
      <c r="U671" s="23"/>
      <c r="V671" s="23"/>
      <c r="W671" s="23"/>
      <c r="X671" s="23"/>
      <c r="Y671" s="23"/>
      <c r="Z671" s="23"/>
      <c r="AA671" s="23"/>
      <c r="AB671" s="23"/>
      <c r="AC671" s="23"/>
      <c r="AD671" s="23"/>
      <c r="AE671" s="23"/>
      <c r="AF671" s="23"/>
      <c r="AG671" s="23"/>
      <c r="AH671" s="23"/>
      <c r="AI671" s="23"/>
      <c r="AJ671" s="23"/>
      <c r="AK671" s="23"/>
      <c r="AL671" s="23"/>
      <c r="AM671" s="23"/>
      <c r="AN671" s="23"/>
      <c r="AO671" s="23"/>
      <c r="AP671" s="23"/>
    </row>
    <row r="672" spans="18:42">
      <c r="R672" s="23"/>
      <c r="S672" s="23"/>
      <c r="T672" s="23"/>
      <c r="U672" s="23"/>
      <c r="V672" s="23"/>
      <c r="W672" s="23"/>
      <c r="X672" s="23"/>
      <c r="Y672" s="23"/>
      <c r="Z672" s="23"/>
      <c r="AA672" s="23"/>
      <c r="AB672" s="23"/>
      <c r="AC672" s="23"/>
      <c r="AD672" s="23"/>
      <c r="AE672" s="23"/>
      <c r="AF672" s="23"/>
      <c r="AG672" s="23"/>
      <c r="AH672" s="23"/>
      <c r="AI672" s="23"/>
      <c r="AJ672" s="23"/>
      <c r="AK672" s="23"/>
      <c r="AL672" s="23"/>
      <c r="AM672" s="23"/>
      <c r="AN672" s="23"/>
      <c r="AO672" s="23"/>
      <c r="AP672" s="23"/>
    </row>
    <row r="673" spans="18:42">
      <c r="R673" s="23"/>
      <c r="S673" s="23"/>
      <c r="T673" s="23"/>
      <c r="U673" s="23"/>
      <c r="V673" s="23"/>
      <c r="W673" s="23"/>
      <c r="X673" s="23"/>
      <c r="Y673" s="23"/>
      <c r="Z673" s="23"/>
      <c r="AA673" s="23"/>
      <c r="AB673" s="23"/>
      <c r="AC673" s="23"/>
      <c r="AD673" s="23"/>
      <c r="AE673" s="23"/>
      <c r="AF673" s="23"/>
      <c r="AG673" s="23"/>
      <c r="AH673" s="23"/>
      <c r="AI673" s="23"/>
      <c r="AJ673" s="23"/>
      <c r="AK673" s="23"/>
      <c r="AL673" s="23"/>
      <c r="AM673" s="23"/>
      <c r="AN673" s="23"/>
      <c r="AO673" s="23"/>
      <c r="AP673" s="23"/>
    </row>
    <row r="674" spans="18:42">
      <c r="R674" s="23"/>
      <c r="S674" s="23"/>
      <c r="T674" s="23"/>
      <c r="U674" s="23"/>
      <c r="V674" s="23"/>
      <c r="W674" s="23"/>
      <c r="X674" s="23"/>
      <c r="Y674" s="23"/>
      <c r="Z674" s="23"/>
      <c r="AA674" s="23"/>
      <c r="AB674" s="23"/>
      <c r="AC674" s="23"/>
      <c r="AD674" s="23"/>
      <c r="AE674" s="23"/>
      <c r="AF674" s="23"/>
      <c r="AG674" s="23"/>
      <c r="AH674" s="23"/>
      <c r="AI674" s="23"/>
      <c r="AJ674" s="23"/>
      <c r="AK674" s="23"/>
      <c r="AL674" s="23"/>
      <c r="AM674" s="23"/>
      <c r="AN674" s="23"/>
      <c r="AO674" s="23"/>
      <c r="AP674" s="23"/>
    </row>
    <row r="675" spans="18:42">
      <c r="R675" s="23"/>
      <c r="S675" s="23"/>
      <c r="T675" s="23"/>
      <c r="U675" s="23"/>
      <c r="V675" s="23"/>
      <c r="W675" s="23"/>
      <c r="X675" s="23"/>
      <c r="Y675" s="23"/>
      <c r="Z675" s="23"/>
      <c r="AA675" s="23"/>
      <c r="AB675" s="23"/>
      <c r="AC675" s="23"/>
      <c r="AD675" s="23"/>
      <c r="AE675" s="23"/>
      <c r="AF675" s="23"/>
      <c r="AG675" s="23"/>
      <c r="AH675" s="23"/>
      <c r="AI675" s="23"/>
      <c r="AJ675" s="23"/>
      <c r="AK675" s="23"/>
      <c r="AL675" s="23"/>
      <c r="AM675" s="23"/>
      <c r="AN675" s="23"/>
      <c r="AO675" s="23"/>
      <c r="AP675" s="23"/>
    </row>
    <row r="676" spans="18:42">
      <c r="R676" s="23"/>
      <c r="S676" s="23"/>
      <c r="T676" s="23"/>
      <c r="U676" s="23"/>
      <c r="V676" s="23"/>
      <c r="W676" s="23"/>
      <c r="X676" s="23"/>
      <c r="Y676" s="23"/>
      <c r="Z676" s="23"/>
      <c r="AA676" s="23"/>
      <c r="AB676" s="23"/>
      <c r="AC676" s="23"/>
      <c r="AD676" s="23"/>
      <c r="AE676" s="23"/>
      <c r="AF676" s="23"/>
      <c r="AG676" s="23"/>
      <c r="AH676" s="23"/>
      <c r="AI676" s="23"/>
      <c r="AJ676" s="23"/>
      <c r="AK676" s="23"/>
      <c r="AL676" s="23"/>
      <c r="AM676" s="23"/>
      <c r="AN676" s="23"/>
      <c r="AO676" s="23"/>
      <c r="AP676" s="23"/>
    </row>
    <row r="677" spans="18:42">
      <c r="R677" s="23"/>
      <c r="S677" s="23"/>
      <c r="T677" s="23"/>
      <c r="U677" s="23"/>
      <c r="V677" s="23"/>
      <c r="W677" s="23"/>
      <c r="X677" s="23"/>
      <c r="Y677" s="23"/>
      <c r="Z677" s="23"/>
      <c r="AA677" s="23"/>
      <c r="AB677" s="23"/>
      <c r="AC677" s="23"/>
      <c r="AD677" s="23"/>
      <c r="AE677" s="23"/>
      <c r="AF677" s="23"/>
      <c r="AG677" s="23"/>
      <c r="AH677" s="23"/>
      <c r="AI677" s="23"/>
      <c r="AJ677" s="23"/>
      <c r="AK677" s="23"/>
      <c r="AL677" s="23"/>
      <c r="AM677" s="23"/>
      <c r="AN677" s="23"/>
      <c r="AO677" s="23"/>
      <c r="AP677" s="23"/>
    </row>
    <row r="678" spans="18:42">
      <c r="R678" s="23"/>
      <c r="S678" s="23"/>
      <c r="T678" s="23"/>
      <c r="U678" s="23"/>
      <c r="V678" s="23"/>
      <c r="W678" s="23"/>
      <c r="X678" s="23"/>
      <c r="Y678" s="23"/>
      <c r="Z678" s="23"/>
      <c r="AA678" s="23"/>
      <c r="AB678" s="23"/>
      <c r="AC678" s="23"/>
      <c r="AD678" s="23"/>
      <c r="AE678" s="23"/>
      <c r="AF678" s="23"/>
      <c r="AG678" s="23"/>
      <c r="AH678" s="23"/>
      <c r="AI678" s="23"/>
      <c r="AJ678" s="23"/>
      <c r="AK678" s="23"/>
      <c r="AL678" s="23"/>
      <c r="AM678" s="23"/>
      <c r="AN678" s="23"/>
      <c r="AO678" s="23"/>
      <c r="AP678" s="23"/>
    </row>
    <row r="679" spans="18:42">
      <c r="R679" s="23"/>
      <c r="S679" s="23"/>
      <c r="T679" s="23"/>
      <c r="U679" s="23"/>
      <c r="V679" s="23"/>
      <c r="W679" s="23"/>
      <c r="X679" s="23"/>
      <c r="Y679" s="23"/>
      <c r="Z679" s="23"/>
      <c r="AA679" s="23"/>
      <c r="AB679" s="23"/>
      <c r="AC679" s="23"/>
      <c r="AD679" s="23"/>
      <c r="AE679" s="23"/>
      <c r="AF679" s="23"/>
      <c r="AG679" s="23"/>
      <c r="AH679" s="23"/>
      <c r="AI679" s="23"/>
      <c r="AJ679" s="23"/>
      <c r="AK679" s="23"/>
      <c r="AL679" s="23"/>
      <c r="AM679" s="23"/>
      <c r="AN679" s="23"/>
      <c r="AO679" s="23"/>
      <c r="AP679" s="23"/>
    </row>
    <row r="680" spans="18:42">
      <c r="R680" s="23"/>
      <c r="S680" s="23"/>
      <c r="T680" s="23"/>
      <c r="U680" s="23"/>
      <c r="V680" s="23"/>
      <c r="W680" s="23"/>
      <c r="X680" s="23"/>
      <c r="Y680" s="23"/>
      <c r="Z680" s="23"/>
      <c r="AA680" s="23"/>
      <c r="AB680" s="23"/>
      <c r="AC680" s="23"/>
      <c r="AD680" s="23"/>
      <c r="AE680" s="23"/>
      <c r="AF680" s="23"/>
      <c r="AG680" s="23"/>
      <c r="AH680" s="23"/>
      <c r="AI680" s="23"/>
      <c r="AJ680" s="23"/>
      <c r="AK680" s="23"/>
      <c r="AL680" s="23"/>
      <c r="AM680" s="23"/>
      <c r="AN680" s="23"/>
      <c r="AO680" s="23"/>
      <c r="AP680" s="23"/>
    </row>
    <row r="681" spans="18:42">
      <c r="R681" s="23"/>
      <c r="S681" s="23"/>
      <c r="T681" s="23"/>
      <c r="U681" s="23"/>
      <c r="V681" s="23"/>
      <c r="W681" s="23"/>
      <c r="X681" s="23"/>
      <c r="Y681" s="23"/>
      <c r="Z681" s="23"/>
      <c r="AA681" s="23"/>
      <c r="AB681" s="23"/>
      <c r="AC681" s="23"/>
      <c r="AD681" s="23"/>
      <c r="AE681" s="23"/>
      <c r="AF681" s="23"/>
      <c r="AG681" s="23"/>
      <c r="AH681" s="23"/>
      <c r="AI681" s="23"/>
      <c r="AJ681" s="23"/>
      <c r="AK681" s="23"/>
      <c r="AL681" s="23"/>
      <c r="AM681" s="23"/>
      <c r="AN681" s="23"/>
      <c r="AO681" s="23"/>
      <c r="AP681" s="23"/>
    </row>
    <row r="682" spans="18:42">
      <c r="R682" s="23"/>
      <c r="S682" s="23"/>
      <c r="T682" s="23"/>
      <c r="U682" s="23"/>
      <c r="V682" s="23"/>
      <c r="W682" s="23"/>
      <c r="X682" s="23"/>
      <c r="Y682" s="23"/>
      <c r="Z682" s="23"/>
      <c r="AA682" s="23"/>
      <c r="AB682" s="23"/>
      <c r="AC682" s="23"/>
      <c r="AD682" s="23"/>
      <c r="AE682" s="23"/>
      <c r="AF682" s="23"/>
      <c r="AG682" s="23"/>
      <c r="AH682" s="23"/>
      <c r="AI682" s="23"/>
      <c r="AJ682" s="23"/>
      <c r="AK682" s="23"/>
      <c r="AL682" s="23"/>
      <c r="AM682" s="23"/>
      <c r="AN682" s="23"/>
      <c r="AO682" s="23"/>
      <c r="AP682" s="23"/>
    </row>
    <row r="683" spans="18:42">
      <c r="R683" s="23"/>
      <c r="S683" s="23"/>
      <c r="T683" s="23"/>
      <c r="U683" s="23"/>
      <c r="V683" s="23"/>
      <c r="W683" s="23"/>
      <c r="X683" s="23"/>
      <c r="Y683" s="23"/>
      <c r="Z683" s="23"/>
      <c r="AA683" s="23"/>
      <c r="AB683" s="23"/>
      <c r="AC683" s="23"/>
      <c r="AD683" s="23"/>
      <c r="AE683" s="23"/>
      <c r="AF683" s="23"/>
      <c r="AG683" s="23"/>
      <c r="AH683" s="23"/>
      <c r="AI683" s="23"/>
      <c r="AJ683" s="23"/>
      <c r="AK683" s="23"/>
      <c r="AL683" s="23"/>
      <c r="AM683" s="23"/>
      <c r="AN683" s="23"/>
      <c r="AO683" s="23"/>
      <c r="AP683" s="23"/>
    </row>
    <row r="684" spans="18:42">
      <c r="R684" s="23"/>
      <c r="S684" s="23"/>
      <c r="T684" s="23"/>
      <c r="U684" s="23"/>
      <c r="V684" s="23"/>
      <c r="W684" s="23"/>
      <c r="X684" s="23"/>
      <c r="Y684" s="23"/>
      <c r="Z684" s="23"/>
      <c r="AA684" s="23"/>
      <c r="AB684" s="23"/>
      <c r="AC684" s="23"/>
      <c r="AD684" s="23"/>
      <c r="AE684" s="23"/>
      <c r="AF684" s="23"/>
      <c r="AG684" s="23"/>
      <c r="AH684" s="23"/>
      <c r="AI684" s="23"/>
      <c r="AJ684" s="23"/>
      <c r="AK684" s="23"/>
      <c r="AL684" s="23"/>
      <c r="AM684" s="23"/>
      <c r="AN684" s="23"/>
      <c r="AO684" s="23"/>
      <c r="AP684" s="23"/>
    </row>
    <row r="685" spans="18:42">
      <c r="R685" s="23"/>
      <c r="S685" s="23"/>
      <c r="T685" s="23"/>
      <c r="U685" s="23"/>
      <c r="V685" s="23"/>
      <c r="W685" s="23"/>
      <c r="X685" s="23"/>
      <c r="Y685" s="23"/>
      <c r="Z685" s="23"/>
      <c r="AA685" s="23"/>
      <c r="AB685" s="23"/>
      <c r="AC685" s="23"/>
      <c r="AD685" s="23"/>
      <c r="AE685" s="23"/>
      <c r="AF685" s="23"/>
      <c r="AG685" s="23"/>
      <c r="AH685" s="23"/>
      <c r="AI685" s="23"/>
      <c r="AJ685" s="23"/>
      <c r="AK685" s="23"/>
      <c r="AL685" s="23"/>
      <c r="AM685" s="23"/>
      <c r="AN685" s="23"/>
      <c r="AO685" s="23"/>
      <c r="AP685" s="23"/>
    </row>
    <row r="686" spans="18:42">
      <c r="R686" s="23"/>
      <c r="S686" s="23"/>
      <c r="T686" s="23"/>
      <c r="U686" s="23"/>
      <c r="V686" s="23"/>
      <c r="W686" s="23"/>
      <c r="X686" s="23"/>
      <c r="Y686" s="23"/>
      <c r="Z686" s="23"/>
      <c r="AA686" s="23"/>
      <c r="AB686" s="23"/>
      <c r="AC686" s="23"/>
      <c r="AD686" s="23"/>
      <c r="AE686" s="23"/>
      <c r="AF686" s="23"/>
      <c r="AG686" s="23"/>
      <c r="AH686" s="23"/>
      <c r="AI686" s="23"/>
      <c r="AJ686" s="23"/>
      <c r="AK686" s="23"/>
      <c r="AL686" s="23"/>
      <c r="AM686" s="23"/>
      <c r="AN686" s="23"/>
      <c r="AO686" s="23"/>
      <c r="AP686" s="23"/>
    </row>
    <row r="687" spans="18:42">
      <c r="R687" s="23"/>
      <c r="S687" s="23"/>
      <c r="T687" s="23"/>
      <c r="U687" s="23"/>
      <c r="V687" s="23"/>
      <c r="W687" s="23"/>
      <c r="X687" s="23"/>
      <c r="Y687" s="23"/>
      <c r="Z687" s="23"/>
      <c r="AA687" s="23"/>
      <c r="AB687" s="23"/>
      <c r="AC687" s="23"/>
      <c r="AD687" s="23"/>
      <c r="AE687" s="23"/>
      <c r="AF687" s="23"/>
      <c r="AG687" s="23"/>
      <c r="AH687" s="23"/>
      <c r="AI687" s="23"/>
      <c r="AJ687" s="23"/>
      <c r="AK687" s="23"/>
      <c r="AL687" s="23"/>
      <c r="AM687" s="23"/>
      <c r="AN687" s="23"/>
      <c r="AO687" s="23"/>
      <c r="AP687" s="23"/>
    </row>
    <row r="688" spans="18:42">
      <c r="R688" s="23"/>
      <c r="S688" s="23"/>
      <c r="T688" s="23"/>
      <c r="U688" s="23"/>
      <c r="V688" s="23"/>
      <c r="W688" s="23"/>
      <c r="X688" s="23"/>
      <c r="Y688" s="23"/>
      <c r="Z688" s="23"/>
      <c r="AA688" s="23"/>
      <c r="AB688" s="23"/>
      <c r="AC688" s="23"/>
      <c r="AD688" s="23"/>
      <c r="AE688" s="23"/>
      <c r="AF688" s="23"/>
      <c r="AG688" s="23"/>
      <c r="AH688" s="23"/>
      <c r="AI688" s="23"/>
      <c r="AJ688" s="23"/>
      <c r="AK688" s="23"/>
      <c r="AL688" s="23"/>
      <c r="AM688" s="23"/>
      <c r="AN688" s="23"/>
      <c r="AO688" s="23"/>
      <c r="AP688" s="23"/>
    </row>
    <row r="689" spans="18:42">
      <c r="R689" s="23"/>
      <c r="S689" s="23"/>
      <c r="T689" s="23"/>
      <c r="U689" s="23"/>
      <c r="V689" s="23"/>
      <c r="W689" s="23"/>
      <c r="X689" s="23"/>
      <c r="Y689" s="23"/>
      <c r="Z689" s="23"/>
      <c r="AA689" s="23"/>
      <c r="AB689" s="23"/>
      <c r="AC689" s="23"/>
      <c r="AD689" s="23"/>
      <c r="AE689" s="23"/>
      <c r="AF689" s="23"/>
      <c r="AG689" s="23"/>
      <c r="AH689" s="23"/>
      <c r="AI689" s="23"/>
      <c r="AJ689" s="23"/>
      <c r="AK689" s="23"/>
      <c r="AL689" s="23"/>
      <c r="AM689" s="23"/>
      <c r="AN689" s="23"/>
      <c r="AO689" s="23"/>
      <c r="AP689" s="23"/>
    </row>
    <row r="690" spans="18:42">
      <c r="R690" s="23"/>
      <c r="S690" s="23"/>
      <c r="T690" s="23"/>
      <c r="U690" s="23"/>
      <c r="V690" s="23"/>
      <c r="W690" s="23"/>
      <c r="X690" s="23"/>
      <c r="Y690" s="23"/>
      <c r="Z690" s="23"/>
      <c r="AA690" s="23"/>
      <c r="AB690" s="23"/>
      <c r="AC690" s="23"/>
      <c r="AD690" s="23"/>
      <c r="AE690" s="23"/>
      <c r="AF690" s="23"/>
      <c r="AG690" s="23"/>
      <c r="AH690" s="23"/>
      <c r="AI690" s="23"/>
      <c r="AJ690" s="23"/>
      <c r="AK690" s="23"/>
      <c r="AL690" s="23"/>
      <c r="AM690" s="23"/>
      <c r="AN690" s="23"/>
      <c r="AO690" s="23"/>
      <c r="AP690" s="23"/>
    </row>
    <row r="691" spans="18:42">
      <c r="R691" s="23"/>
      <c r="S691" s="23"/>
      <c r="T691" s="23"/>
      <c r="U691" s="23"/>
      <c r="V691" s="23"/>
      <c r="W691" s="23"/>
      <c r="X691" s="23"/>
      <c r="Y691" s="23"/>
      <c r="Z691" s="23"/>
      <c r="AA691" s="23"/>
      <c r="AB691" s="23"/>
      <c r="AC691" s="23"/>
      <c r="AD691" s="23"/>
      <c r="AE691" s="23"/>
      <c r="AF691" s="23"/>
      <c r="AG691" s="23"/>
      <c r="AH691" s="23"/>
      <c r="AI691" s="23"/>
      <c r="AJ691" s="23"/>
      <c r="AK691" s="23"/>
      <c r="AL691" s="23"/>
      <c r="AM691" s="23"/>
      <c r="AN691" s="23"/>
      <c r="AO691" s="23"/>
      <c r="AP691" s="23"/>
    </row>
    <row r="692" spans="18:42">
      <c r="R692" s="23"/>
      <c r="S692" s="23"/>
      <c r="T692" s="23"/>
      <c r="U692" s="23"/>
      <c r="V692" s="23"/>
      <c r="W692" s="23"/>
      <c r="X692" s="23"/>
      <c r="Y692" s="23"/>
      <c r="Z692" s="23"/>
      <c r="AA692" s="23"/>
      <c r="AB692" s="23"/>
      <c r="AC692" s="23"/>
      <c r="AD692" s="23"/>
      <c r="AE692" s="23"/>
      <c r="AF692" s="23"/>
      <c r="AG692" s="23"/>
      <c r="AH692" s="23"/>
      <c r="AI692" s="23"/>
      <c r="AJ692" s="23"/>
      <c r="AK692" s="23"/>
      <c r="AL692" s="23"/>
      <c r="AM692" s="23"/>
      <c r="AN692" s="23"/>
      <c r="AO692" s="23"/>
      <c r="AP692" s="23"/>
    </row>
    <row r="693" spans="18:42">
      <c r="R693" s="23"/>
      <c r="S693" s="23"/>
      <c r="T693" s="23"/>
      <c r="U693" s="23"/>
      <c r="V693" s="23"/>
      <c r="W693" s="23"/>
      <c r="X693" s="23"/>
      <c r="Y693" s="23"/>
      <c r="Z693" s="23"/>
      <c r="AA693" s="23"/>
      <c r="AB693" s="23"/>
      <c r="AC693" s="23"/>
      <c r="AD693" s="23"/>
      <c r="AE693" s="23"/>
      <c r="AF693" s="23"/>
      <c r="AG693" s="23"/>
      <c r="AH693" s="23"/>
      <c r="AI693" s="23"/>
      <c r="AJ693" s="23"/>
      <c r="AK693" s="23"/>
      <c r="AL693" s="23"/>
      <c r="AM693" s="23"/>
      <c r="AN693" s="23"/>
      <c r="AO693" s="23"/>
      <c r="AP693" s="23"/>
    </row>
    <row r="694" spans="18:42">
      <c r="R694" s="23"/>
      <c r="S694" s="23"/>
      <c r="T694" s="23"/>
      <c r="U694" s="23"/>
      <c r="V694" s="23"/>
      <c r="W694" s="23"/>
      <c r="X694" s="23"/>
      <c r="Y694" s="23"/>
      <c r="Z694" s="23"/>
      <c r="AA694" s="23"/>
      <c r="AB694" s="23"/>
      <c r="AC694" s="23"/>
      <c r="AD694" s="23"/>
      <c r="AE694" s="23"/>
      <c r="AF694" s="23"/>
      <c r="AG694" s="23"/>
      <c r="AH694" s="23"/>
      <c r="AI694" s="23"/>
      <c r="AJ694" s="23"/>
      <c r="AK694" s="23"/>
      <c r="AL694" s="23"/>
      <c r="AM694" s="23"/>
      <c r="AN694" s="23"/>
      <c r="AO694" s="23"/>
      <c r="AP694" s="23"/>
    </row>
    <row r="695" spans="18:42">
      <c r="R695" s="23"/>
      <c r="S695" s="23"/>
      <c r="T695" s="23"/>
      <c r="U695" s="23"/>
      <c r="V695" s="23"/>
      <c r="W695" s="23"/>
      <c r="X695" s="23"/>
      <c r="Y695" s="23"/>
      <c r="Z695" s="23"/>
      <c r="AA695" s="23"/>
      <c r="AB695" s="23"/>
      <c r="AC695" s="23"/>
      <c r="AD695" s="23"/>
      <c r="AE695" s="23"/>
      <c r="AF695" s="23"/>
      <c r="AG695" s="23"/>
      <c r="AH695" s="23"/>
      <c r="AI695" s="23"/>
      <c r="AJ695" s="23"/>
      <c r="AK695" s="23"/>
      <c r="AL695" s="23"/>
      <c r="AM695" s="23"/>
      <c r="AN695" s="23"/>
      <c r="AO695" s="23"/>
      <c r="AP695" s="23"/>
    </row>
    <row r="696" spans="18:42">
      <c r="R696" s="23"/>
      <c r="S696" s="23"/>
      <c r="T696" s="23"/>
      <c r="U696" s="23"/>
      <c r="V696" s="23"/>
      <c r="W696" s="23"/>
      <c r="X696" s="23"/>
      <c r="Y696" s="23"/>
      <c r="Z696" s="23"/>
      <c r="AA696" s="23"/>
      <c r="AB696" s="23"/>
      <c r="AC696" s="23"/>
      <c r="AD696" s="23"/>
      <c r="AE696" s="23"/>
      <c r="AF696" s="23"/>
      <c r="AG696" s="23"/>
      <c r="AH696" s="23"/>
      <c r="AI696" s="23"/>
      <c r="AJ696" s="23"/>
      <c r="AK696" s="23"/>
      <c r="AL696" s="23"/>
      <c r="AM696" s="23"/>
      <c r="AN696" s="23"/>
      <c r="AO696" s="23"/>
      <c r="AP696" s="23"/>
    </row>
    <row r="697" spans="18:42">
      <c r="R697" s="23"/>
      <c r="S697" s="23"/>
      <c r="T697" s="23"/>
      <c r="U697" s="23"/>
      <c r="V697" s="23"/>
      <c r="W697" s="23"/>
      <c r="X697" s="23"/>
      <c r="Y697" s="23"/>
      <c r="Z697" s="23"/>
      <c r="AA697" s="23"/>
      <c r="AB697" s="23"/>
      <c r="AC697" s="23"/>
      <c r="AD697" s="23"/>
      <c r="AE697" s="23"/>
      <c r="AF697" s="23"/>
      <c r="AG697" s="23"/>
      <c r="AH697" s="23"/>
      <c r="AI697" s="23"/>
      <c r="AJ697" s="23"/>
      <c r="AK697" s="23"/>
      <c r="AL697" s="23"/>
      <c r="AM697" s="23"/>
      <c r="AN697" s="23"/>
      <c r="AO697" s="23"/>
      <c r="AP697" s="23"/>
    </row>
    <row r="698" spans="18:42">
      <c r="R698" s="23"/>
      <c r="S698" s="23"/>
      <c r="T698" s="23"/>
      <c r="U698" s="23"/>
      <c r="V698" s="23"/>
      <c r="W698" s="23"/>
      <c r="X698" s="23"/>
      <c r="Y698" s="23"/>
      <c r="Z698" s="23"/>
      <c r="AA698" s="23"/>
      <c r="AB698" s="23"/>
      <c r="AC698" s="23"/>
      <c r="AD698" s="23"/>
      <c r="AE698" s="23"/>
      <c r="AF698" s="23"/>
      <c r="AG698" s="23"/>
      <c r="AH698" s="23"/>
      <c r="AI698" s="23"/>
      <c r="AJ698" s="23"/>
      <c r="AK698" s="23"/>
      <c r="AL698" s="23"/>
      <c r="AM698" s="23"/>
      <c r="AN698" s="23"/>
      <c r="AO698" s="23"/>
      <c r="AP698" s="23"/>
    </row>
    <row r="699" spans="18:42">
      <c r="R699" s="23"/>
      <c r="S699" s="23"/>
      <c r="T699" s="23"/>
      <c r="U699" s="23"/>
      <c r="V699" s="23"/>
      <c r="W699" s="23"/>
      <c r="X699" s="23"/>
      <c r="Y699" s="23"/>
      <c r="Z699" s="23"/>
      <c r="AA699" s="23"/>
      <c r="AB699" s="23"/>
      <c r="AC699" s="23"/>
      <c r="AD699" s="23"/>
      <c r="AE699" s="23"/>
      <c r="AF699" s="23"/>
      <c r="AG699" s="23"/>
      <c r="AH699" s="23"/>
      <c r="AI699" s="23"/>
      <c r="AJ699" s="23"/>
      <c r="AK699" s="23"/>
      <c r="AL699" s="23"/>
      <c r="AM699" s="23"/>
      <c r="AN699" s="23"/>
      <c r="AO699" s="23"/>
      <c r="AP699" s="23"/>
    </row>
    <row r="700" spans="18:42">
      <c r="R700" s="23"/>
      <c r="S700" s="23"/>
      <c r="T700" s="23"/>
      <c r="U700" s="23"/>
      <c r="V700" s="23"/>
      <c r="W700" s="23"/>
      <c r="X700" s="23"/>
      <c r="Y700" s="23"/>
      <c r="Z700" s="23"/>
      <c r="AA700" s="23"/>
      <c r="AB700" s="23"/>
      <c r="AC700" s="23"/>
      <c r="AD700" s="23"/>
      <c r="AE700" s="23"/>
      <c r="AF700" s="23"/>
      <c r="AG700" s="23"/>
      <c r="AH700" s="23"/>
      <c r="AI700" s="23"/>
      <c r="AJ700" s="23"/>
      <c r="AK700" s="23"/>
      <c r="AL700" s="23"/>
      <c r="AM700" s="23"/>
      <c r="AN700" s="23"/>
      <c r="AO700" s="23"/>
      <c r="AP700" s="23"/>
    </row>
    <row r="701" spans="18:42">
      <c r="R701" s="23"/>
      <c r="S701" s="23"/>
      <c r="T701" s="23"/>
      <c r="U701" s="23"/>
      <c r="V701" s="23"/>
      <c r="W701" s="23"/>
      <c r="X701" s="23"/>
      <c r="Y701" s="23"/>
      <c r="Z701" s="23"/>
      <c r="AA701" s="23"/>
      <c r="AB701" s="23"/>
      <c r="AC701" s="23"/>
      <c r="AD701" s="23"/>
      <c r="AE701" s="23"/>
      <c r="AF701" s="23"/>
      <c r="AG701" s="23"/>
      <c r="AH701" s="23"/>
      <c r="AI701" s="23"/>
      <c r="AJ701" s="23"/>
      <c r="AK701" s="23"/>
      <c r="AL701" s="23"/>
      <c r="AM701" s="23"/>
      <c r="AN701" s="23"/>
      <c r="AO701" s="23"/>
      <c r="AP701" s="23"/>
    </row>
    <row r="702" spans="18:42">
      <c r="R702" s="23"/>
      <c r="S702" s="23"/>
      <c r="T702" s="23"/>
      <c r="U702" s="23"/>
      <c r="V702" s="23"/>
      <c r="W702" s="23"/>
      <c r="X702" s="23"/>
      <c r="Y702" s="23"/>
      <c r="Z702" s="23"/>
      <c r="AA702" s="23"/>
      <c r="AB702" s="23"/>
      <c r="AC702" s="23"/>
      <c r="AD702" s="23"/>
      <c r="AE702" s="23"/>
      <c r="AF702" s="23"/>
      <c r="AG702" s="23"/>
      <c r="AH702" s="23"/>
      <c r="AI702" s="23"/>
      <c r="AJ702" s="23"/>
      <c r="AK702" s="23"/>
      <c r="AL702" s="23"/>
      <c r="AM702" s="23"/>
      <c r="AN702" s="23"/>
      <c r="AO702" s="23"/>
      <c r="AP702" s="23"/>
    </row>
    <row r="703" spans="18:42">
      <c r="R703" s="23"/>
      <c r="S703" s="23"/>
      <c r="T703" s="23"/>
      <c r="U703" s="23"/>
      <c r="V703" s="23"/>
      <c r="W703" s="23"/>
      <c r="X703" s="23"/>
      <c r="Y703" s="23"/>
      <c r="Z703" s="23"/>
      <c r="AA703" s="23"/>
      <c r="AB703" s="23"/>
      <c r="AC703" s="23"/>
      <c r="AD703" s="23"/>
      <c r="AE703" s="23"/>
      <c r="AF703" s="23"/>
      <c r="AG703" s="23"/>
      <c r="AH703" s="23"/>
      <c r="AI703" s="23"/>
      <c r="AJ703" s="23"/>
      <c r="AK703" s="23"/>
      <c r="AL703" s="23"/>
      <c r="AM703" s="23"/>
      <c r="AN703" s="23"/>
      <c r="AO703" s="23"/>
      <c r="AP703" s="23"/>
    </row>
    <row r="704" spans="18:42">
      <c r="R704" s="23"/>
      <c r="S704" s="23"/>
      <c r="T704" s="23"/>
      <c r="U704" s="23"/>
      <c r="V704" s="23"/>
      <c r="W704" s="23"/>
      <c r="X704" s="23"/>
      <c r="Y704" s="23"/>
      <c r="Z704" s="23"/>
      <c r="AA704" s="23"/>
      <c r="AB704" s="23"/>
      <c r="AC704" s="23"/>
      <c r="AD704" s="23"/>
      <c r="AE704" s="23"/>
      <c r="AF704" s="23"/>
      <c r="AG704" s="23"/>
      <c r="AH704" s="23"/>
      <c r="AI704" s="23"/>
      <c r="AJ704" s="23"/>
      <c r="AK704" s="23"/>
      <c r="AL704" s="23"/>
      <c r="AM704" s="23"/>
      <c r="AN704" s="23"/>
      <c r="AO704" s="23"/>
      <c r="AP704" s="23"/>
    </row>
    <row r="705" spans="18:42">
      <c r="R705" s="23"/>
      <c r="S705" s="23"/>
      <c r="T705" s="23"/>
      <c r="U705" s="23"/>
      <c r="V705" s="23"/>
      <c r="W705" s="23"/>
      <c r="X705" s="23"/>
      <c r="Y705" s="23"/>
      <c r="Z705" s="23"/>
      <c r="AA705" s="23"/>
      <c r="AB705" s="23"/>
      <c r="AC705" s="23"/>
      <c r="AD705" s="23"/>
      <c r="AE705" s="23"/>
      <c r="AF705" s="23"/>
      <c r="AG705" s="23"/>
      <c r="AH705" s="23"/>
      <c r="AI705" s="23"/>
      <c r="AJ705" s="23"/>
      <c r="AK705" s="23"/>
      <c r="AL705" s="23"/>
      <c r="AM705" s="23"/>
      <c r="AN705" s="23"/>
      <c r="AO705" s="23"/>
      <c r="AP705" s="23"/>
    </row>
    <row r="706" spans="18:42">
      <c r="R706" s="23"/>
      <c r="S706" s="23"/>
      <c r="T706" s="23"/>
      <c r="U706" s="23"/>
      <c r="V706" s="23"/>
      <c r="W706" s="23"/>
      <c r="X706" s="23"/>
      <c r="Y706" s="23"/>
      <c r="Z706" s="23"/>
      <c r="AA706" s="23"/>
      <c r="AB706" s="23"/>
      <c r="AC706" s="23"/>
      <c r="AD706" s="23"/>
      <c r="AE706" s="23"/>
      <c r="AF706" s="23"/>
      <c r="AG706" s="23"/>
      <c r="AH706" s="23"/>
      <c r="AI706" s="23"/>
      <c r="AJ706" s="23"/>
      <c r="AK706" s="23"/>
      <c r="AL706" s="23"/>
      <c r="AM706" s="23"/>
      <c r="AN706" s="23"/>
      <c r="AO706" s="23"/>
      <c r="AP706" s="23"/>
    </row>
    <row r="707" spans="18:42">
      <c r="R707" s="23"/>
      <c r="S707" s="23"/>
      <c r="T707" s="23"/>
      <c r="U707" s="23"/>
      <c r="V707" s="23"/>
      <c r="W707" s="23"/>
      <c r="X707" s="23"/>
      <c r="Y707" s="23"/>
      <c r="Z707" s="23"/>
      <c r="AA707" s="23"/>
      <c r="AB707" s="23"/>
      <c r="AC707" s="23"/>
      <c r="AD707" s="23"/>
      <c r="AE707" s="23"/>
      <c r="AF707" s="23"/>
      <c r="AG707" s="23"/>
      <c r="AH707" s="23"/>
      <c r="AI707" s="23"/>
      <c r="AJ707" s="23"/>
      <c r="AK707" s="23"/>
      <c r="AL707" s="23"/>
      <c r="AM707" s="23"/>
      <c r="AN707" s="23"/>
      <c r="AO707" s="23"/>
      <c r="AP707" s="23"/>
    </row>
    <row r="708" spans="18:42">
      <c r="R708" s="23"/>
      <c r="S708" s="23"/>
      <c r="T708" s="23"/>
      <c r="U708" s="23"/>
      <c r="V708" s="23"/>
      <c r="W708" s="23"/>
      <c r="X708" s="23"/>
      <c r="Y708" s="23"/>
      <c r="Z708" s="23"/>
      <c r="AA708" s="23"/>
      <c r="AB708" s="23"/>
      <c r="AC708" s="23"/>
      <c r="AD708" s="23"/>
      <c r="AE708" s="23"/>
      <c r="AF708" s="23"/>
      <c r="AG708" s="23"/>
      <c r="AH708" s="23"/>
      <c r="AI708" s="23"/>
      <c r="AJ708" s="23"/>
      <c r="AK708" s="23"/>
      <c r="AL708" s="23"/>
      <c r="AM708" s="23"/>
      <c r="AN708" s="23"/>
      <c r="AO708" s="23"/>
      <c r="AP708" s="23"/>
    </row>
    <row r="709" spans="18:42">
      <c r="R709" s="23"/>
      <c r="S709" s="23"/>
      <c r="T709" s="23"/>
      <c r="U709" s="23"/>
      <c r="V709" s="23"/>
      <c r="W709" s="23"/>
      <c r="X709" s="23"/>
      <c r="Y709" s="23"/>
      <c r="Z709" s="23"/>
      <c r="AA709" s="23"/>
      <c r="AB709" s="23"/>
      <c r="AC709" s="23"/>
      <c r="AD709" s="23"/>
      <c r="AE709" s="23"/>
      <c r="AF709" s="23"/>
      <c r="AG709" s="23"/>
      <c r="AH709" s="23"/>
      <c r="AI709" s="23"/>
      <c r="AJ709" s="23"/>
      <c r="AK709" s="23"/>
      <c r="AL709" s="23"/>
      <c r="AM709" s="23"/>
      <c r="AN709" s="23"/>
      <c r="AO709" s="23"/>
      <c r="AP709" s="23"/>
    </row>
    <row r="710" spans="18:42">
      <c r="R710" s="23"/>
      <c r="S710" s="23"/>
      <c r="T710" s="23"/>
      <c r="U710" s="23"/>
      <c r="V710" s="23"/>
      <c r="W710" s="23"/>
      <c r="X710" s="23"/>
      <c r="Y710" s="23"/>
      <c r="Z710" s="23"/>
      <c r="AA710" s="23"/>
      <c r="AB710" s="23"/>
      <c r="AC710" s="23"/>
      <c r="AD710" s="23"/>
      <c r="AE710" s="23"/>
      <c r="AF710" s="23"/>
      <c r="AG710" s="23"/>
      <c r="AH710" s="23"/>
      <c r="AI710" s="23"/>
      <c r="AJ710" s="23"/>
      <c r="AK710" s="23"/>
      <c r="AL710" s="23"/>
      <c r="AM710" s="23"/>
      <c r="AN710" s="23"/>
      <c r="AO710" s="23"/>
      <c r="AP710" s="23"/>
    </row>
    <row r="711" spans="18:42">
      <c r="R711" s="23"/>
      <c r="S711" s="23"/>
      <c r="T711" s="23"/>
      <c r="U711" s="23"/>
      <c r="V711" s="23"/>
      <c r="W711" s="23"/>
      <c r="X711" s="23"/>
      <c r="Y711" s="23"/>
      <c r="Z711" s="23"/>
      <c r="AA711" s="23"/>
      <c r="AB711" s="23"/>
      <c r="AC711" s="23"/>
      <c r="AD711" s="23"/>
      <c r="AE711" s="23"/>
      <c r="AF711" s="23"/>
      <c r="AG711" s="23"/>
      <c r="AH711" s="23"/>
      <c r="AI711" s="23"/>
      <c r="AJ711" s="23"/>
      <c r="AK711" s="23"/>
      <c r="AL711" s="23"/>
      <c r="AM711" s="23"/>
      <c r="AN711" s="23"/>
      <c r="AO711" s="23"/>
      <c r="AP711" s="23"/>
    </row>
    <row r="712" spans="18:42">
      <c r="R712" s="23"/>
      <c r="S712" s="23"/>
      <c r="T712" s="23"/>
      <c r="U712" s="23"/>
      <c r="V712" s="23"/>
      <c r="W712" s="23"/>
      <c r="X712" s="23"/>
      <c r="Y712" s="23"/>
      <c r="Z712" s="23"/>
      <c r="AA712" s="23"/>
      <c r="AB712" s="23"/>
      <c r="AC712" s="23"/>
      <c r="AD712" s="23"/>
      <c r="AE712" s="23"/>
      <c r="AF712" s="23"/>
      <c r="AG712" s="23"/>
      <c r="AH712" s="23"/>
      <c r="AI712" s="23"/>
      <c r="AJ712" s="23"/>
      <c r="AK712" s="23"/>
      <c r="AL712" s="23"/>
      <c r="AM712" s="23"/>
      <c r="AN712" s="23"/>
      <c r="AO712" s="23"/>
      <c r="AP712" s="23"/>
    </row>
    <row r="713" spans="18:42">
      <c r="R713" s="23"/>
      <c r="S713" s="23"/>
      <c r="T713" s="23"/>
      <c r="U713" s="23"/>
      <c r="V713" s="23"/>
      <c r="W713" s="23"/>
      <c r="X713" s="23"/>
      <c r="Y713" s="23"/>
      <c r="Z713" s="23"/>
      <c r="AA713" s="23"/>
      <c r="AB713" s="23"/>
      <c r="AC713" s="23"/>
      <c r="AD713" s="23"/>
      <c r="AE713" s="23"/>
      <c r="AF713" s="23"/>
      <c r="AG713" s="23"/>
      <c r="AH713" s="23"/>
      <c r="AI713" s="23"/>
      <c r="AJ713" s="23"/>
      <c r="AK713" s="23"/>
      <c r="AL713" s="23"/>
      <c r="AM713" s="23"/>
      <c r="AN713" s="23"/>
      <c r="AO713" s="23"/>
      <c r="AP713" s="23"/>
    </row>
    <row r="714" spans="18:42">
      <c r="R714" s="23"/>
      <c r="S714" s="23"/>
      <c r="T714" s="23"/>
      <c r="U714" s="23"/>
      <c r="V714" s="23"/>
      <c r="W714" s="23"/>
      <c r="X714" s="23"/>
      <c r="Y714" s="23"/>
      <c r="Z714" s="23"/>
      <c r="AA714" s="23"/>
      <c r="AB714" s="23"/>
      <c r="AC714" s="23"/>
      <c r="AD714" s="23"/>
      <c r="AE714" s="23"/>
      <c r="AF714" s="23"/>
      <c r="AG714" s="23"/>
      <c r="AH714" s="23"/>
      <c r="AI714" s="23"/>
      <c r="AJ714" s="23"/>
      <c r="AK714" s="23"/>
      <c r="AL714" s="23"/>
      <c r="AM714" s="23"/>
      <c r="AN714" s="23"/>
      <c r="AO714" s="23"/>
      <c r="AP714" s="23"/>
    </row>
    <row r="715" spans="18:42">
      <c r="R715" s="23"/>
      <c r="S715" s="23"/>
      <c r="T715" s="23"/>
      <c r="U715" s="23"/>
      <c r="V715" s="23"/>
      <c r="W715" s="23"/>
      <c r="X715" s="23"/>
      <c r="Y715" s="23"/>
      <c r="Z715" s="23"/>
      <c r="AA715" s="23"/>
      <c r="AB715" s="23"/>
      <c r="AC715" s="23"/>
      <c r="AD715" s="23"/>
      <c r="AE715" s="23"/>
      <c r="AF715" s="23"/>
      <c r="AG715" s="23"/>
      <c r="AH715" s="23"/>
      <c r="AI715" s="23"/>
      <c r="AJ715" s="23"/>
      <c r="AK715" s="23"/>
      <c r="AL715" s="23"/>
      <c r="AM715" s="23"/>
      <c r="AN715" s="23"/>
      <c r="AO715" s="23"/>
      <c r="AP715" s="23"/>
    </row>
    <row r="716" spans="18:42">
      <c r="R716" s="23"/>
      <c r="S716" s="23"/>
      <c r="T716" s="23"/>
      <c r="U716" s="23"/>
      <c r="V716" s="23"/>
      <c r="W716" s="23"/>
      <c r="X716" s="23"/>
      <c r="Y716" s="23"/>
      <c r="Z716" s="23"/>
      <c r="AA716" s="23"/>
      <c r="AB716" s="23"/>
      <c r="AC716" s="23"/>
      <c r="AD716" s="23"/>
      <c r="AE716" s="23"/>
      <c r="AF716" s="23"/>
      <c r="AG716" s="23"/>
      <c r="AH716" s="23"/>
      <c r="AI716" s="23"/>
      <c r="AJ716" s="23"/>
      <c r="AK716" s="23"/>
      <c r="AL716" s="23"/>
      <c r="AM716" s="23"/>
      <c r="AN716" s="23"/>
      <c r="AO716" s="23"/>
      <c r="AP716" s="23"/>
    </row>
    <row r="717" spans="18:42">
      <c r="R717" s="23"/>
      <c r="S717" s="23"/>
      <c r="T717" s="23"/>
      <c r="U717" s="23"/>
      <c r="V717" s="23"/>
      <c r="W717" s="23"/>
      <c r="X717" s="23"/>
      <c r="Y717" s="23"/>
      <c r="Z717" s="23"/>
      <c r="AA717" s="23"/>
      <c r="AB717" s="23"/>
      <c r="AC717" s="23"/>
      <c r="AD717" s="23"/>
      <c r="AE717" s="23"/>
      <c r="AF717" s="23"/>
      <c r="AG717" s="23"/>
      <c r="AH717" s="23"/>
      <c r="AI717" s="23"/>
      <c r="AJ717" s="23"/>
      <c r="AK717" s="23"/>
      <c r="AL717" s="23"/>
      <c r="AM717" s="23"/>
      <c r="AN717" s="23"/>
      <c r="AO717" s="23"/>
      <c r="AP717" s="23"/>
    </row>
    <row r="718" spans="18:42">
      <c r="R718" s="23"/>
      <c r="S718" s="23"/>
      <c r="T718" s="23"/>
      <c r="U718" s="23"/>
      <c r="V718" s="23"/>
      <c r="W718" s="23"/>
      <c r="X718" s="23"/>
      <c r="Y718" s="23"/>
      <c r="Z718" s="23"/>
      <c r="AA718" s="23"/>
      <c r="AB718" s="23"/>
      <c r="AC718" s="23"/>
      <c r="AD718" s="23"/>
      <c r="AE718" s="23"/>
      <c r="AF718" s="23"/>
      <c r="AG718" s="23"/>
      <c r="AH718" s="23"/>
      <c r="AI718" s="23"/>
      <c r="AJ718" s="23"/>
      <c r="AK718" s="23"/>
      <c r="AL718" s="23"/>
      <c r="AM718" s="23"/>
      <c r="AN718" s="23"/>
      <c r="AO718" s="23"/>
      <c r="AP718" s="23"/>
    </row>
    <row r="719" spans="18:42">
      <c r="R719" s="23"/>
      <c r="S719" s="23"/>
      <c r="T719" s="23"/>
      <c r="U719" s="23"/>
      <c r="V719" s="23"/>
      <c r="W719" s="23"/>
      <c r="X719" s="23"/>
      <c r="Y719" s="23"/>
      <c r="Z719" s="23"/>
      <c r="AA719" s="23"/>
      <c r="AB719" s="23"/>
      <c r="AC719" s="23"/>
      <c r="AD719" s="23"/>
      <c r="AE719" s="23"/>
      <c r="AF719" s="23"/>
      <c r="AG719" s="23"/>
      <c r="AH719" s="23"/>
      <c r="AI719" s="23"/>
      <c r="AJ719" s="23"/>
      <c r="AK719" s="23"/>
      <c r="AL719" s="23"/>
      <c r="AM719" s="23"/>
      <c r="AN719" s="23"/>
      <c r="AO719" s="23"/>
      <c r="AP719" s="23"/>
    </row>
    <row r="720" spans="18:42">
      <c r="R720" s="23"/>
      <c r="S720" s="23"/>
      <c r="T720" s="23"/>
      <c r="U720" s="23"/>
      <c r="V720" s="23"/>
      <c r="W720" s="23"/>
      <c r="X720" s="23"/>
      <c r="Y720" s="23"/>
      <c r="Z720" s="23"/>
      <c r="AA720" s="23"/>
      <c r="AB720" s="23"/>
      <c r="AC720" s="23"/>
      <c r="AD720" s="23"/>
      <c r="AE720" s="23"/>
      <c r="AF720" s="23"/>
      <c r="AG720" s="23"/>
      <c r="AH720" s="23"/>
      <c r="AI720" s="23"/>
      <c r="AJ720" s="23"/>
      <c r="AK720" s="23"/>
      <c r="AL720" s="23"/>
      <c r="AM720" s="23"/>
      <c r="AN720" s="23"/>
      <c r="AO720" s="23"/>
      <c r="AP720" s="23"/>
    </row>
    <row r="721" spans="18:42">
      <c r="R721" s="23"/>
      <c r="S721" s="23"/>
      <c r="T721" s="23"/>
      <c r="U721" s="23"/>
      <c r="V721" s="23"/>
      <c r="W721" s="23"/>
      <c r="X721" s="23"/>
      <c r="Y721" s="23"/>
      <c r="Z721" s="23"/>
      <c r="AA721" s="23"/>
      <c r="AB721" s="23"/>
      <c r="AC721" s="23"/>
      <c r="AD721" s="23"/>
      <c r="AE721" s="23"/>
      <c r="AF721" s="23"/>
      <c r="AG721" s="23"/>
      <c r="AH721" s="23"/>
      <c r="AI721" s="23"/>
      <c r="AJ721" s="23"/>
      <c r="AK721" s="23"/>
      <c r="AL721" s="23"/>
      <c r="AM721" s="23"/>
      <c r="AN721" s="23"/>
      <c r="AO721" s="23"/>
      <c r="AP721" s="23"/>
    </row>
    <row r="722" spans="18:42">
      <c r="R722" s="23"/>
      <c r="S722" s="23"/>
      <c r="T722" s="23"/>
      <c r="U722" s="23"/>
      <c r="V722" s="23"/>
      <c r="W722" s="23"/>
      <c r="X722" s="23"/>
      <c r="Y722" s="23"/>
      <c r="Z722" s="23"/>
      <c r="AA722" s="23"/>
      <c r="AB722" s="23"/>
      <c r="AC722" s="23"/>
      <c r="AD722" s="23"/>
      <c r="AE722" s="23"/>
      <c r="AF722" s="23"/>
      <c r="AG722" s="23"/>
      <c r="AH722" s="23"/>
      <c r="AI722" s="23"/>
      <c r="AJ722" s="23"/>
      <c r="AK722" s="23"/>
      <c r="AL722" s="23"/>
      <c r="AM722" s="23"/>
      <c r="AN722" s="23"/>
      <c r="AO722" s="23"/>
      <c r="AP722" s="23"/>
    </row>
    <row r="723" spans="18:42">
      <c r="R723" s="23"/>
      <c r="S723" s="23"/>
      <c r="T723" s="23"/>
      <c r="U723" s="23"/>
      <c r="V723" s="23"/>
      <c r="W723" s="23"/>
      <c r="X723" s="23"/>
      <c r="Y723" s="23"/>
      <c r="Z723" s="23"/>
      <c r="AA723" s="23"/>
      <c r="AB723" s="23"/>
      <c r="AC723" s="23"/>
      <c r="AD723" s="23"/>
      <c r="AE723" s="23"/>
      <c r="AF723" s="23"/>
      <c r="AG723" s="23"/>
      <c r="AH723" s="23"/>
      <c r="AI723" s="23"/>
      <c r="AJ723" s="23"/>
      <c r="AK723" s="23"/>
      <c r="AL723" s="23"/>
      <c r="AM723" s="23"/>
      <c r="AN723" s="23"/>
      <c r="AO723" s="23"/>
      <c r="AP723" s="23"/>
    </row>
    <row r="724" spans="18:42">
      <c r="R724" s="23"/>
      <c r="S724" s="23"/>
      <c r="T724" s="23"/>
      <c r="U724" s="23"/>
      <c r="V724" s="23"/>
      <c r="W724" s="23"/>
      <c r="X724" s="23"/>
      <c r="Y724" s="23"/>
      <c r="Z724" s="23"/>
      <c r="AA724" s="23"/>
      <c r="AB724" s="23"/>
      <c r="AC724" s="23"/>
      <c r="AD724" s="23"/>
      <c r="AE724" s="23"/>
      <c r="AF724" s="23"/>
      <c r="AG724" s="23"/>
      <c r="AH724" s="23"/>
      <c r="AI724" s="23"/>
      <c r="AJ724" s="23"/>
      <c r="AK724" s="23"/>
      <c r="AL724" s="23"/>
      <c r="AM724" s="23"/>
      <c r="AN724" s="23"/>
      <c r="AO724" s="23"/>
      <c r="AP724" s="23"/>
    </row>
    <row r="725" spans="18:42">
      <c r="R725" s="23"/>
      <c r="S725" s="23"/>
      <c r="T725" s="23"/>
      <c r="U725" s="23"/>
      <c r="V725" s="23"/>
      <c r="W725" s="23"/>
      <c r="X725" s="23"/>
      <c r="Y725" s="23"/>
      <c r="Z725" s="23"/>
      <c r="AA725" s="23"/>
      <c r="AB725" s="23"/>
      <c r="AC725" s="23"/>
      <c r="AD725" s="23"/>
      <c r="AE725" s="23"/>
      <c r="AF725" s="23"/>
      <c r="AG725" s="23"/>
      <c r="AH725" s="23"/>
      <c r="AI725" s="23"/>
      <c r="AJ725" s="23"/>
      <c r="AK725" s="23"/>
      <c r="AL725" s="23"/>
      <c r="AM725" s="23"/>
      <c r="AN725" s="23"/>
      <c r="AO725" s="23"/>
      <c r="AP725" s="23"/>
    </row>
    <row r="726" spans="18:42">
      <c r="R726" s="23"/>
      <c r="S726" s="23"/>
      <c r="T726" s="23"/>
      <c r="U726" s="23"/>
      <c r="V726" s="23"/>
      <c r="W726" s="23"/>
      <c r="X726" s="23"/>
      <c r="Y726" s="23"/>
      <c r="Z726" s="23"/>
      <c r="AA726" s="23"/>
      <c r="AB726" s="23"/>
      <c r="AC726" s="23"/>
      <c r="AD726" s="23"/>
      <c r="AE726" s="23"/>
      <c r="AF726" s="23"/>
      <c r="AG726" s="23"/>
      <c r="AH726" s="23"/>
      <c r="AI726" s="23"/>
      <c r="AJ726" s="23"/>
      <c r="AK726" s="23"/>
      <c r="AL726" s="23"/>
      <c r="AM726" s="23"/>
      <c r="AN726" s="23"/>
      <c r="AO726" s="23"/>
      <c r="AP726" s="23"/>
    </row>
    <row r="727" spans="18:42">
      <c r="R727" s="23"/>
      <c r="S727" s="23"/>
      <c r="T727" s="23"/>
      <c r="U727" s="23"/>
      <c r="V727" s="23"/>
      <c r="W727" s="23"/>
      <c r="X727" s="23"/>
      <c r="Y727" s="23"/>
      <c r="Z727" s="23"/>
      <c r="AA727" s="23"/>
      <c r="AB727" s="23"/>
      <c r="AC727" s="23"/>
      <c r="AD727" s="23"/>
      <c r="AE727" s="23"/>
      <c r="AF727" s="23"/>
      <c r="AG727" s="23"/>
      <c r="AH727" s="23"/>
      <c r="AI727" s="23"/>
      <c r="AJ727" s="23"/>
      <c r="AK727" s="23"/>
      <c r="AL727" s="23"/>
      <c r="AM727" s="23"/>
      <c r="AN727" s="23"/>
      <c r="AO727" s="23"/>
      <c r="AP727" s="23"/>
    </row>
    <row r="728" spans="18:42">
      <c r="R728" s="23"/>
      <c r="S728" s="23"/>
      <c r="T728" s="23"/>
      <c r="U728" s="23"/>
      <c r="V728" s="23"/>
      <c r="W728" s="23"/>
      <c r="X728" s="23"/>
      <c r="Y728" s="23"/>
      <c r="Z728" s="23"/>
      <c r="AA728" s="23"/>
      <c r="AB728" s="23"/>
      <c r="AC728" s="23"/>
      <c r="AD728" s="23"/>
      <c r="AE728" s="23"/>
      <c r="AF728" s="23"/>
      <c r="AG728" s="23"/>
      <c r="AH728" s="23"/>
      <c r="AI728" s="23"/>
      <c r="AJ728" s="23"/>
      <c r="AK728" s="23"/>
      <c r="AL728" s="23"/>
      <c r="AM728" s="23"/>
      <c r="AN728" s="23"/>
      <c r="AO728" s="23"/>
      <c r="AP728" s="23"/>
    </row>
    <row r="729" spans="18:42">
      <c r="R729" s="23"/>
      <c r="S729" s="23"/>
      <c r="T729" s="23"/>
      <c r="U729" s="23"/>
      <c r="V729" s="23"/>
      <c r="W729" s="23"/>
      <c r="X729" s="23"/>
      <c r="Y729" s="23"/>
      <c r="Z729" s="23"/>
      <c r="AA729" s="23"/>
      <c r="AB729" s="23"/>
      <c r="AC729" s="23"/>
      <c r="AD729" s="23"/>
      <c r="AE729" s="23"/>
      <c r="AF729" s="23"/>
      <c r="AG729" s="23"/>
      <c r="AH729" s="23"/>
      <c r="AI729" s="23"/>
      <c r="AJ729" s="23"/>
      <c r="AK729" s="23"/>
      <c r="AL729" s="23"/>
      <c r="AM729" s="23"/>
      <c r="AN729" s="23"/>
      <c r="AO729" s="23"/>
      <c r="AP729" s="23"/>
    </row>
    <row r="730" spans="18:42">
      <c r="R730" s="23"/>
      <c r="S730" s="23"/>
      <c r="T730" s="23"/>
      <c r="U730" s="23"/>
      <c r="V730" s="23"/>
      <c r="W730" s="23"/>
      <c r="X730" s="23"/>
      <c r="Y730" s="23"/>
      <c r="Z730" s="23"/>
      <c r="AA730" s="23"/>
      <c r="AB730" s="23"/>
      <c r="AC730" s="23"/>
      <c r="AD730" s="23"/>
      <c r="AE730" s="23"/>
      <c r="AF730" s="23"/>
      <c r="AG730" s="23"/>
      <c r="AH730" s="23"/>
      <c r="AI730" s="23"/>
      <c r="AJ730" s="23"/>
      <c r="AK730" s="23"/>
      <c r="AL730" s="23"/>
      <c r="AM730" s="23"/>
      <c r="AN730" s="23"/>
      <c r="AO730" s="23"/>
      <c r="AP730" s="23"/>
    </row>
    <row r="731" spans="18:42">
      <c r="R731" s="23"/>
      <c r="S731" s="23"/>
      <c r="T731" s="23"/>
      <c r="U731" s="23"/>
      <c r="V731" s="23"/>
      <c r="W731" s="23"/>
      <c r="X731" s="23"/>
      <c r="Y731" s="23"/>
      <c r="Z731" s="23"/>
      <c r="AA731" s="23"/>
      <c r="AB731" s="23"/>
      <c r="AC731" s="23"/>
      <c r="AD731" s="23"/>
      <c r="AE731" s="23"/>
      <c r="AF731" s="23"/>
      <c r="AG731" s="23"/>
      <c r="AH731" s="23"/>
      <c r="AI731" s="23"/>
      <c r="AJ731" s="23"/>
      <c r="AK731" s="23"/>
      <c r="AL731" s="23"/>
      <c r="AM731" s="23"/>
      <c r="AN731" s="23"/>
      <c r="AO731" s="23"/>
      <c r="AP731" s="23"/>
    </row>
    <row r="732" spans="18:42">
      <c r="R732" s="23"/>
      <c r="S732" s="23"/>
      <c r="T732" s="23"/>
      <c r="U732" s="23"/>
      <c r="V732" s="23"/>
      <c r="W732" s="23"/>
      <c r="X732" s="23"/>
      <c r="Y732" s="23"/>
      <c r="Z732" s="23"/>
      <c r="AA732" s="23"/>
      <c r="AB732" s="23"/>
      <c r="AC732" s="23"/>
      <c r="AD732" s="23"/>
      <c r="AE732" s="23"/>
      <c r="AF732" s="23"/>
      <c r="AG732" s="23"/>
      <c r="AH732" s="23"/>
      <c r="AI732" s="23"/>
      <c r="AJ732" s="23"/>
      <c r="AK732" s="23"/>
      <c r="AL732" s="23"/>
      <c r="AM732" s="23"/>
      <c r="AN732" s="23"/>
      <c r="AO732" s="23"/>
      <c r="AP732" s="23"/>
    </row>
    <row r="733" spans="18:42">
      <c r="R733" s="23"/>
      <c r="S733" s="23"/>
      <c r="T733" s="23"/>
      <c r="U733" s="23"/>
      <c r="V733" s="23"/>
      <c r="W733" s="23"/>
      <c r="X733" s="23"/>
      <c r="Y733" s="23"/>
      <c r="Z733" s="23"/>
      <c r="AA733" s="23"/>
      <c r="AB733" s="23"/>
      <c r="AC733" s="23"/>
      <c r="AD733" s="23"/>
      <c r="AE733" s="23"/>
      <c r="AF733" s="23"/>
      <c r="AG733" s="23"/>
      <c r="AH733" s="23"/>
      <c r="AI733" s="23"/>
      <c r="AJ733" s="23"/>
      <c r="AK733" s="23"/>
      <c r="AL733" s="23"/>
      <c r="AM733" s="23"/>
      <c r="AN733" s="23"/>
      <c r="AO733" s="23"/>
      <c r="AP733" s="23"/>
    </row>
    <row r="734" spans="18:42">
      <c r="R734" s="23"/>
      <c r="S734" s="23"/>
      <c r="T734" s="23"/>
      <c r="U734" s="23"/>
      <c r="V734" s="23"/>
      <c r="W734" s="23"/>
      <c r="X734" s="23"/>
      <c r="Y734" s="23"/>
      <c r="Z734" s="23"/>
      <c r="AA734" s="23"/>
      <c r="AB734" s="23"/>
      <c r="AC734" s="23"/>
      <c r="AD734" s="23"/>
      <c r="AE734" s="23"/>
      <c r="AF734" s="23"/>
      <c r="AG734" s="23"/>
      <c r="AH734" s="23"/>
      <c r="AI734" s="23"/>
      <c r="AJ734" s="23"/>
      <c r="AK734" s="23"/>
      <c r="AL734" s="23"/>
      <c r="AM734" s="23"/>
      <c r="AN734" s="23"/>
      <c r="AO734" s="23"/>
      <c r="AP734" s="23"/>
    </row>
    <row r="735" spans="18:42">
      <c r="R735" s="23"/>
      <c r="S735" s="23"/>
      <c r="T735" s="23"/>
      <c r="U735" s="23"/>
      <c r="V735" s="23"/>
      <c r="W735" s="23"/>
      <c r="X735" s="23"/>
      <c r="Y735" s="23"/>
      <c r="Z735" s="23"/>
      <c r="AA735" s="23"/>
      <c r="AB735" s="23"/>
      <c r="AC735" s="23"/>
      <c r="AD735" s="23"/>
      <c r="AE735" s="23"/>
      <c r="AF735" s="23"/>
      <c r="AG735" s="23"/>
      <c r="AH735" s="23"/>
      <c r="AI735" s="23"/>
      <c r="AJ735" s="23"/>
      <c r="AK735" s="23"/>
      <c r="AL735" s="23"/>
      <c r="AM735" s="23"/>
      <c r="AN735" s="23"/>
      <c r="AO735" s="23"/>
      <c r="AP735" s="23"/>
    </row>
    <row r="736" spans="18:42">
      <c r="R736" s="23"/>
      <c r="S736" s="23"/>
      <c r="T736" s="23"/>
      <c r="U736" s="23"/>
      <c r="V736" s="23"/>
      <c r="W736" s="23"/>
      <c r="X736" s="23"/>
      <c r="Y736" s="23"/>
      <c r="Z736" s="23"/>
      <c r="AA736" s="23"/>
      <c r="AB736" s="23"/>
      <c r="AC736" s="23"/>
      <c r="AD736" s="23"/>
      <c r="AE736" s="23"/>
      <c r="AF736" s="23"/>
      <c r="AG736" s="23"/>
      <c r="AH736" s="23"/>
      <c r="AI736" s="23"/>
      <c r="AJ736" s="23"/>
      <c r="AK736" s="23"/>
      <c r="AL736" s="23"/>
      <c r="AM736" s="23"/>
      <c r="AN736" s="23"/>
      <c r="AO736" s="23"/>
      <c r="AP736" s="23"/>
    </row>
    <row r="737" spans="18:42">
      <c r="R737" s="23"/>
      <c r="S737" s="23"/>
      <c r="T737" s="23"/>
      <c r="U737" s="23"/>
      <c r="V737" s="23"/>
      <c r="W737" s="23"/>
      <c r="X737" s="23"/>
      <c r="Y737" s="23"/>
      <c r="Z737" s="23"/>
      <c r="AA737" s="23"/>
      <c r="AB737" s="23"/>
      <c r="AC737" s="23"/>
      <c r="AD737" s="23"/>
      <c r="AE737" s="23"/>
      <c r="AF737" s="23"/>
      <c r="AG737" s="23"/>
      <c r="AH737" s="23"/>
      <c r="AI737" s="23"/>
      <c r="AJ737" s="23"/>
      <c r="AK737" s="23"/>
      <c r="AL737" s="23"/>
      <c r="AM737" s="23"/>
      <c r="AN737" s="23"/>
      <c r="AO737" s="23"/>
      <c r="AP737" s="23"/>
    </row>
    <row r="738" spans="18:42">
      <c r="R738" s="23"/>
      <c r="S738" s="23"/>
      <c r="T738" s="23"/>
      <c r="U738" s="23"/>
      <c r="V738" s="23"/>
      <c r="W738" s="23"/>
      <c r="X738" s="23"/>
      <c r="Y738" s="23"/>
      <c r="Z738" s="23"/>
      <c r="AA738" s="23"/>
      <c r="AB738" s="23"/>
      <c r="AC738" s="23"/>
      <c r="AD738" s="23"/>
      <c r="AE738" s="23"/>
      <c r="AF738" s="23"/>
      <c r="AG738" s="23"/>
      <c r="AH738" s="23"/>
      <c r="AI738" s="23"/>
      <c r="AJ738" s="23"/>
      <c r="AK738" s="23"/>
      <c r="AL738" s="23"/>
      <c r="AM738" s="23"/>
      <c r="AN738" s="23"/>
      <c r="AO738" s="23"/>
      <c r="AP738" s="23"/>
    </row>
    <row r="739" spans="18:42">
      <c r="R739" s="23"/>
      <c r="S739" s="23"/>
      <c r="T739" s="23"/>
      <c r="U739" s="23"/>
      <c r="V739" s="23"/>
      <c r="W739" s="23"/>
      <c r="X739" s="23"/>
      <c r="Y739" s="23"/>
      <c r="Z739" s="23"/>
      <c r="AA739" s="23"/>
      <c r="AB739" s="23"/>
      <c r="AC739" s="23"/>
      <c r="AD739" s="23"/>
      <c r="AE739" s="23"/>
      <c r="AF739" s="23"/>
      <c r="AG739" s="23"/>
      <c r="AH739" s="23"/>
      <c r="AI739" s="23"/>
      <c r="AJ739" s="23"/>
      <c r="AK739" s="23"/>
      <c r="AL739" s="23"/>
      <c r="AM739" s="23"/>
      <c r="AN739" s="23"/>
      <c r="AO739" s="23"/>
      <c r="AP739" s="23"/>
    </row>
    <row r="740" spans="18:42">
      <c r="R740" s="23"/>
      <c r="S740" s="23"/>
      <c r="T740" s="23"/>
      <c r="U740" s="23"/>
      <c r="V740" s="23"/>
      <c r="W740" s="23"/>
      <c r="X740" s="23"/>
      <c r="Y740" s="23"/>
      <c r="Z740" s="23"/>
      <c r="AA740" s="23"/>
      <c r="AB740" s="23"/>
      <c r="AC740" s="23"/>
      <c r="AD740" s="23"/>
      <c r="AE740" s="23"/>
      <c r="AF740" s="23"/>
      <c r="AG740" s="23"/>
      <c r="AH740" s="23"/>
      <c r="AI740" s="23"/>
      <c r="AJ740" s="23"/>
      <c r="AK740" s="23"/>
      <c r="AL740" s="23"/>
      <c r="AM740" s="23"/>
      <c r="AN740" s="23"/>
      <c r="AO740" s="23"/>
      <c r="AP740" s="23"/>
    </row>
    <row r="741" spans="18:42">
      <c r="R741" s="23"/>
      <c r="S741" s="23"/>
      <c r="T741" s="23"/>
      <c r="U741" s="23"/>
      <c r="V741" s="23"/>
      <c r="W741" s="23"/>
      <c r="X741" s="23"/>
      <c r="Y741" s="23"/>
      <c r="Z741" s="23"/>
      <c r="AA741" s="23"/>
      <c r="AB741" s="23"/>
      <c r="AC741" s="23"/>
      <c r="AD741" s="23"/>
      <c r="AE741" s="23"/>
      <c r="AF741" s="23"/>
      <c r="AG741" s="23"/>
      <c r="AH741" s="23"/>
      <c r="AI741" s="23"/>
      <c r="AJ741" s="23"/>
      <c r="AK741" s="23"/>
      <c r="AL741" s="23"/>
      <c r="AM741" s="23"/>
      <c r="AN741" s="23"/>
      <c r="AO741" s="23"/>
      <c r="AP741" s="23"/>
    </row>
    <row r="742" spans="18:42">
      <c r="R742" s="23"/>
      <c r="S742" s="23"/>
      <c r="T742" s="23"/>
      <c r="U742" s="23"/>
      <c r="V742" s="23"/>
      <c r="W742" s="23"/>
      <c r="X742" s="23"/>
      <c r="Y742" s="23"/>
      <c r="Z742" s="23"/>
      <c r="AA742" s="23"/>
      <c r="AB742" s="23"/>
      <c r="AC742" s="23"/>
      <c r="AD742" s="23"/>
      <c r="AE742" s="23"/>
      <c r="AF742" s="23"/>
      <c r="AG742" s="23"/>
      <c r="AH742" s="23"/>
      <c r="AI742" s="23"/>
      <c r="AJ742" s="23"/>
      <c r="AK742" s="23"/>
      <c r="AL742" s="23"/>
      <c r="AM742" s="23"/>
      <c r="AN742" s="23"/>
      <c r="AO742" s="23"/>
      <c r="AP742" s="23"/>
    </row>
    <row r="743" spans="18:42">
      <c r="R743" s="23"/>
      <c r="S743" s="23"/>
      <c r="T743" s="23"/>
      <c r="U743" s="23"/>
      <c r="V743" s="23"/>
      <c r="W743" s="23"/>
      <c r="X743" s="23"/>
      <c r="Y743" s="23"/>
      <c r="Z743" s="23"/>
      <c r="AA743" s="23"/>
      <c r="AB743" s="23"/>
      <c r="AC743" s="23"/>
      <c r="AD743" s="23"/>
      <c r="AE743" s="23"/>
      <c r="AF743" s="23"/>
      <c r="AG743" s="23"/>
      <c r="AH743" s="23"/>
      <c r="AI743" s="23"/>
      <c r="AJ743" s="23"/>
      <c r="AK743" s="23"/>
      <c r="AL743" s="23"/>
      <c r="AM743" s="23"/>
      <c r="AN743" s="23"/>
      <c r="AO743" s="23"/>
      <c r="AP743" s="23"/>
    </row>
    <row r="744" spans="18:42">
      <c r="R744" s="23"/>
      <c r="S744" s="23"/>
      <c r="T744" s="23"/>
      <c r="U744" s="23"/>
      <c r="V744" s="23"/>
      <c r="W744" s="23"/>
      <c r="X744" s="23"/>
      <c r="Y744" s="23"/>
      <c r="Z744" s="23"/>
      <c r="AA744" s="23"/>
      <c r="AB744" s="23"/>
      <c r="AC744" s="23"/>
      <c r="AD744" s="23"/>
      <c r="AE744" s="23"/>
      <c r="AF744" s="23"/>
      <c r="AG744" s="23"/>
      <c r="AH744" s="23"/>
      <c r="AI744" s="23"/>
      <c r="AJ744" s="23"/>
      <c r="AK744" s="23"/>
      <c r="AL744" s="23"/>
      <c r="AM744" s="23"/>
      <c r="AN744" s="23"/>
      <c r="AO744" s="23"/>
      <c r="AP744" s="23"/>
    </row>
    <row r="745" spans="18:42">
      <c r="R745" s="23"/>
      <c r="S745" s="23"/>
      <c r="T745" s="23"/>
      <c r="U745" s="23"/>
      <c r="V745" s="23"/>
      <c r="W745" s="23"/>
      <c r="X745" s="23"/>
      <c r="Y745" s="23"/>
      <c r="Z745" s="23"/>
      <c r="AA745" s="23"/>
      <c r="AB745" s="23"/>
      <c r="AC745" s="23"/>
      <c r="AD745" s="23"/>
      <c r="AE745" s="23"/>
      <c r="AF745" s="23"/>
      <c r="AG745" s="23"/>
      <c r="AH745" s="23"/>
      <c r="AI745" s="23"/>
      <c r="AJ745" s="23"/>
      <c r="AK745" s="23"/>
      <c r="AL745" s="23"/>
      <c r="AM745" s="23"/>
      <c r="AN745" s="23"/>
      <c r="AO745" s="23"/>
      <c r="AP745" s="23"/>
    </row>
    <row r="746" spans="18:42">
      <c r="R746" s="23"/>
      <c r="S746" s="23"/>
      <c r="T746" s="23"/>
      <c r="U746" s="23"/>
      <c r="V746" s="23"/>
      <c r="W746" s="23"/>
      <c r="X746" s="23"/>
      <c r="Y746" s="23"/>
      <c r="Z746" s="23"/>
      <c r="AA746" s="23"/>
      <c r="AB746" s="23"/>
      <c r="AC746" s="23"/>
      <c r="AD746" s="23"/>
      <c r="AE746" s="23"/>
      <c r="AF746" s="23"/>
      <c r="AG746" s="23"/>
      <c r="AH746" s="23"/>
      <c r="AI746" s="23"/>
      <c r="AJ746" s="23"/>
      <c r="AK746" s="23"/>
      <c r="AL746" s="23"/>
      <c r="AM746" s="23"/>
      <c r="AN746" s="23"/>
      <c r="AO746" s="23"/>
      <c r="AP746" s="23"/>
    </row>
    <row r="747" spans="18:42">
      <c r="R747" s="23"/>
      <c r="S747" s="23"/>
      <c r="T747" s="23"/>
      <c r="U747" s="23"/>
      <c r="V747" s="23"/>
      <c r="W747" s="23"/>
      <c r="X747" s="23"/>
      <c r="Y747" s="23"/>
      <c r="Z747" s="23"/>
      <c r="AA747" s="23"/>
      <c r="AB747" s="23"/>
      <c r="AC747" s="23"/>
      <c r="AD747" s="23"/>
      <c r="AE747" s="23"/>
      <c r="AF747" s="23"/>
      <c r="AG747" s="23"/>
      <c r="AH747" s="23"/>
      <c r="AI747" s="23"/>
      <c r="AJ747" s="23"/>
      <c r="AK747" s="23"/>
      <c r="AL747" s="23"/>
      <c r="AM747" s="23"/>
      <c r="AN747" s="23"/>
      <c r="AO747" s="23"/>
      <c r="AP747" s="23"/>
    </row>
    <row r="748" spans="18:42">
      <c r="R748" s="23"/>
      <c r="S748" s="23"/>
      <c r="T748" s="23"/>
      <c r="U748" s="23"/>
      <c r="V748" s="23"/>
      <c r="W748" s="23"/>
      <c r="X748" s="23"/>
      <c r="Y748" s="23"/>
      <c r="Z748" s="23"/>
      <c r="AA748" s="23"/>
      <c r="AB748" s="23"/>
      <c r="AC748" s="23"/>
      <c r="AD748" s="23"/>
      <c r="AE748" s="23"/>
      <c r="AF748" s="23"/>
      <c r="AG748" s="23"/>
      <c r="AH748" s="23"/>
      <c r="AI748" s="23"/>
      <c r="AJ748" s="23"/>
      <c r="AK748" s="23"/>
      <c r="AL748" s="23"/>
      <c r="AM748" s="23"/>
      <c r="AN748" s="23"/>
      <c r="AO748" s="23"/>
      <c r="AP748" s="23"/>
    </row>
    <row r="749" spans="18:42">
      <c r="R749" s="23"/>
      <c r="S749" s="23"/>
      <c r="T749" s="23"/>
      <c r="U749" s="23"/>
      <c r="V749" s="23"/>
      <c r="W749" s="23"/>
      <c r="X749" s="23"/>
      <c r="Y749" s="23"/>
      <c r="Z749" s="23"/>
      <c r="AA749" s="23"/>
      <c r="AB749" s="23"/>
      <c r="AC749" s="23"/>
      <c r="AD749" s="23"/>
      <c r="AE749" s="23"/>
      <c r="AF749" s="23"/>
      <c r="AG749" s="23"/>
      <c r="AH749" s="23"/>
      <c r="AI749" s="23"/>
      <c r="AJ749" s="23"/>
      <c r="AK749" s="23"/>
      <c r="AL749" s="23"/>
      <c r="AM749" s="23"/>
      <c r="AN749" s="23"/>
      <c r="AO749" s="23"/>
      <c r="AP749" s="23"/>
    </row>
    <row r="750" spans="18:42">
      <c r="R750" s="23"/>
      <c r="S750" s="23"/>
      <c r="T750" s="23"/>
      <c r="U750" s="23"/>
      <c r="V750" s="23"/>
      <c r="W750" s="23"/>
      <c r="X750" s="23"/>
      <c r="Y750" s="23"/>
      <c r="Z750" s="23"/>
      <c r="AA750" s="23"/>
      <c r="AB750" s="23"/>
      <c r="AC750" s="23"/>
      <c r="AD750" s="23"/>
      <c r="AE750" s="23"/>
      <c r="AF750" s="23"/>
      <c r="AG750" s="23"/>
      <c r="AH750" s="23"/>
      <c r="AI750" s="23"/>
      <c r="AJ750" s="23"/>
      <c r="AK750" s="23"/>
      <c r="AL750" s="23"/>
      <c r="AM750" s="23"/>
      <c r="AN750" s="23"/>
      <c r="AO750" s="23"/>
      <c r="AP750" s="23"/>
    </row>
    <row r="751" spans="18:42">
      <c r="R751" s="23"/>
      <c r="S751" s="23"/>
      <c r="T751" s="23"/>
      <c r="U751" s="23"/>
      <c r="V751" s="23"/>
      <c r="W751" s="23"/>
      <c r="X751" s="23"/>
      <c r="Y751" s="23"/>
      <c r="Z751" s="23"/>
      <c r="AA751" s="23"/>
      <c r="AB751" s="23"/>
      <c r="AC751" s="23"/>
      <c r="AD751" s="23"/>
      <c r="AE751" s="23"/>
      <c r="AF751" s="23"/>
      <c r="AG751" s="23"/>
      <c r="AH751" s="23"/>
      <c r="AI751" s="23"/>
      <c r="AJ751" s="23"/>
      <c r="AK751" s="23"/>
      <c r="AL751" s="23"/>
      <c r="AM751" s="23"/>
      <c r="AN751" s="23"/>
      <c r="AO751" s="23"/>
      <c r="AP751" s="23"/>
    </row>
    <row r="752" spans="18:42">
      <c r="R752" s="23"/>
      <c r="S752" s="23"/>
      <c r="T752" s="23"/>
      <c r="U752" s="23"/>
      <c r="V752" s="23"/>
      <c r="W752" s="23"/>
      <c r="X752" s="23"/>
      <c r="Y752" s="23"/>
      <c r="Z752" s="23"/>
      <c r="AA752" s="23"/>
      <c r="AB752" s="23"/>
      <c r="AC752" s="23"/>
      <c r="AD752" s="23"/>
      <c r="AE752" s="23"/>
      <c r="AF752" s="23"/>
      <c r="AG752" s="23"/>
      <c r="AH752" s="23"/>
      <c r="AI752" s="23"/>
      <c r="AJ752" s="23"/>
      <c r="AK752" s="23"/>
      <c r="AL752" s="23"/>
      <c r="AM752" s="23"/>
      <c r="AN752" s="23"/>
      <c r="AO752" s="23"/>
      <c r="AP752" s="23"/>
    </row>
    <row r="753" spans="18:42">
      <c r="R753" s="23"/>
      <c r="S753" s="23"/>
      <c r="T753" s="23"/>
      <c r="U753" s="23"/>
      <c r="V753" s="23"/>
      <c r="W753" s="23"/>
      <c r="X753" s="23"/>
      <c r="Y753" s="23"/>
      <c r="Z753" s="23"/>
      <c r="AA753" s="23"/>
      <c r="AB753" s="23"/>
      <c r="AC753" s="23"/>
      <c r="AD753" s="23"/>
      <c r="AE753" s="23"/>
      <c r="AF753" s="23"/>
      <c r="AG753" s="23"/>
      <c r="AH753" s="23"/>
      <c r="AI753" s="23"/>
      <c r="AJ753" s="23"/>
      <c r="AK753" s="23"/>
      <c r="AL753" s="23"/>
      <c r="AM753" s="23"/>
      <c r="AN753" s="23"/>
      <c r="AO753" s="23"/>
      <c r="AP753" s="23"/>
    </row>
    <row r="754" spans="18:42">
      <c r="R754" s="23"/>
      <c r="S754" s="23"/>
      <c r="T754" s="23"/>
      <c r="U754" s="23"/>
      <c r="V754" s="23"/>
      <c r="W754" s="23"/>
      <c r="X754" s="23"/>
      <c r="Y754" s="23"/>
      <c r="Z754" s="23"/>
      <c r="AA754" s="23"/>
      <c r="AB754" s="23"/>
      <c r="AC754" s="23"/>
      <c r="AD754" s="23"/>
      <c r="AE754" s="23"/>
      <c r="AF754" s="23"/>
      <c r="AG754" s="23"/>
      <c r="AH754" s="23"/>
      <c r="AI754" s="23"/>
      <c r="AJ754" s="23"/>
      <c r="AK754" s="23"/>
      <c r="AL754" s="23"/>
      <c r="AM754" s="23"/>
      <c r="AN754" s="23"/>
      <c r="AO754" s="23"/>
      <c r="AP754" s="23"/>
    </row>
    <row r="755" spans="18:42">
      <c r="R755" s="23"/>
      <c r="S755" s="23"/>
      <c r="T755" s="23"/>
      <c r="U755" s="23"/>
      <c r="V755" s="23"/>
      <c r="W755" s="23"/>
      <c r="X755" s="23"/>
      <c r="Y755" s="23"/>
      <c r="Z755" s="23"/>
      <c r="AA755" s="23"/>
      <c r="AB755" s="23"/>
      <c r="AC755" s="23"/>
      <c r="AD755" s="23"/>
      <c r="AE755" s="23"/>
      <c r="AF755" s="23"/>
      <c r="AG755" s="23"/>
      <c r="AH755" s="23"/>
      <c r="AI755" s="23"/>
      <c r="AJ755" s="23"/>
      <c r="AK755" s="23"/>
      <c r="AL755" s="23"/>
      <c r="AM755" s="23"/>
      <c r="AN755" s="23"/>
      <c r="AO755" s="23"/>
      <c r="AP755" s="23"/>
    </row>
    <row r="756" spans="18:42">
      <c r="R756" s="23"/>
      <c r="S756" s="23"/>
      <c r="T756" s="23"/>
      <c r="U756" s="23"/>
      <c r="V756" s="23"/>
      <c r="W756" s="23"/>
      <c r="X756" s="23"/>
      <c r="Y756" s="23"/>
      <c r="Z756" s="23"/>
      <c r="AA756" s="23"/>
      <c r="AB756" s="23"/>
      <c r="AC756" s="23"/>
      <c r="AD756" s="23"/>
      <c r="AE756" s="23"/>
      <c r="AF756" s="23"/>
      <c r="AG756" s="23"/>
      <c r="AH756" s="23"/>
      <c r="AI756" s="23"/>
      <c r="AJ756" s="23"/>
      <c r="AK756" s="23"/>
      <c r="AL756" s="23"/>
      <c r="AM756" s="23"/>
      <c r="AN756" s="23"/>
      <c r="AO756" s="23"/>
      <c r="AP756" s="23"/>
    </row>
    <row r="757" spans="18:42">
      <c r="R757" s="23"/>
      <c r="S757" s="23"/>
      <c r="T757" s="23"/>
      <c r="U757" s="23"/>
      <c r="V757" s="23"/>
      <c r="W757" s="23"/>
      <c r="X757" s="23"/>
      <c r="Y757" s="23"/>
      <c r="Z757" s="23"/>
      <c r="AA757" s="23"/>
      <c r="AB757" s="23"/>
      <c r="AC757" s="23"/>
      <c r="AD757" s="23"/>
      <c r="AE757" s="23"/>
      <c r="AF757" s="23"/>
      <c r="AG757" s="23"/>
      <c r="AH757" s="23"/>
      <c r="AI757" s="23"/>
      <c r="AJ757" s="23"/>
      <c r="AK757" s="23"/>
      <c r="AL757" s="23"/>
      <c r="AM757" s="23"/>
      <c r="AN757" s="23"/>
      <c r="AO757" s="23"/>
      <c r="AP757" s="23"/>
    </row>
    <row r="758" spans="18:42">
      <c r="R758" s="23"/>
      <c r="S758" s="23"/>
      <c r="T758" s="23"/>
      <c r="U758" s="23"/>
      <c r="V758" s="23"/>
      <c r="W758" s="23"/>
      <c r="X758" s="23"/>
      <c r="Y758" s="23"/>
      <c r="Z758" s="23"/>
      <c r="AA758" s="23"/>
      <c r="AB758" s="23"/>
      <c r="AC758" s="23"/>
      <c r="AD758" s="23"/>
      <c r="AE758" s="23"/>
      <c r="AF758" s="23"/>
      <c r="AG758" s="23"/>
      <c r="AH758" s="23"/>
      <c r="AI758" s="23"/>
      <c r="AJ758" s="23"/>
      <c r="AK758" s="23"/>
      <c r="AL758" s="23"/>
      <c r="AM758" s="23"/>
      <c r="AN758" s="23"/>
      <c r="AO758" s="23"/>
      <c r="AP758" s="23"/>
    </row>
    <row r="759" spans="18:42">
      <c r="R759" s="23"/>
      <c r="S759" s="23"/>
      <c r="T759" s="23"/>
      <c r="U759" s="23"/>
      <c r="V759" s="23"/>
      <c r="W759" s="23"/>
      <c r="X759" s="23"/>
      <c r="Y759" s="23"/>
      <c r="Z759" s="23"/>
      <c r="AA759" s="23"/>
      <c r="AB759" s="23"/>
      <c r="AC759" s="23"/>
      <c r="AD759" s="23"/>
      <c r="AE759" s="23"/>
      <c r="AF759" s="23"/>
      <c r="AG759" s="23"/>
      <c r="AH759" s="23"/>
      <c r="AI759" s="23"/>
      <c r="AJ759" s="23"/>
      <c r="AK759" s="23"/>
      <c r="AL759" s="23"/>
      <c r="AM759" s="23"/>
      <c r="AN759" s="23"/>
      <c r="AO759" s="23"/>
      <c r="AP759" s="23"/>
    </row>
    <row r="760" spans="18:42">
      <c r="R760" s="23"/>
      <c r="S760" s="23"/>
      <c r="T760" s="23"/>
      <c r="U760" s="23"/>
      <c r="V760" s="23"/>
      <c r="W760" s="23"/>
      <c r="X760" s="23"/>
      <c r="Y760" s="23"/>
      <c r="Z760" s="23"/>
      <c r="AA760" s="23"/>
      <c r="AB760" s="23"/>
      <c r="AC760" s="23"/>
      <c r="AD760" s="23"/>
      <c r="AE760" s="23"/>
      <c r="AF760" s="23"/>
      <c r="AG760" s="23"/>
      <c r="AH760" s="23"/>
      <c r="AI760" s="23"/>
      <c r="AJ760" s="23"/>
      <c r="AK760" s="23"/>
      <c r="AL760" s="23"/>
      <c r="AM760" s="23"/>
      <c r="AN760" s="23"/>
      <c r="AO760" s="23"/>
      <c r="AP760" s="23"/>
    </row>
    <row r="761" spans="18:42">
      <c r="R761" s="23"/>
      <c r="S761" s="23"/>
      <c r="T761" s="23"/>
      <c r="U761" s="23"/>
      <c r="V761" s="23"/>
      <c r="W761" s="23"/>
      <c r="X761" s="23"/>
      <c r="Y761" s="23"/>
      <c r="Z761" s="23"/>
      <c r="AA761" s="23"/>
      <c r="AB761" s="23"/>
      <c r="AC761" s="23"/>
      <c r="AD761" s="23"/>
      <c r="AE761" s="23"/>
      <c r="AF761" s="23"/>
      <c r="AG761" s="23"/>
      <c r="AH761" s="23"/>
      <c r="AI761" s="23"/>
      <c r="AJ761" s="23"/>
      <c r="AK761" s="23"/>
      <c r="AL761" s="23"/>
      <c r="AM761" s="23"/>
      <c r="AN761" s="23"/>
      <c r="AO761" s="23"/>
      <c r="AP761" s="23"/>
    </row>
    <row r="762" spans="18:42">
      <c r="R762" s="23"/>
      <c r="S762" s="23"/>
      <c r="T762" s="23"/>
      <c r="U762" s="23"/>
      <c r="V762" s="23"/>
      <c r="W762" s="23"/>
      <c r="X762" s="23"/>
      <c r="Y762" s="23"/>
      <c r="Z762" s="23"/>
      <c r="AA762" s="23"/>
      <c r="AB762" s="23"/>
      <c r="AC762" s="23"/>
      <c r="AD762" s="23"/>
      <c r="AE762" s="23"/>
      <c r="AF762" s="23"/>
      <c r="AG762" s="23"/>
      <c r="AH762" s="23"/>
      <c r="AI762" s="23"/>
      <c r="AJ762" s="23"/>
      <c r="AK762" s="23"/>
      <c r="AL762" s="23"/>
      <c r="AM762" s="23"/>
      <c r="AN762" s="23"/>
      <c r="AO762" s="23"/>
      <c r="AP762" s="23"/>
    </row>
    <row r="763" spans="18:42">
      <c r="R763" s="23"/>
      <c r="S763" s="23"/>
      <c r="T763" s="23"/>
      <c r="U763" s="23"/>
      <c r="V763" s="23"/>
      <c r="W763" s="23"/>
      <c r="X763" s="23"/>
      <c r="Y763" s="23"/>
      <c r="Z763" s="23"/>
      <c r="AA763" s="23"/>
      <c r="AB763" s="23"/>
      <c r="AC763" s="23"/>
      <c r="AD763" s="23"/>
      <c r="AE763" s="23"/>
      <c r="AF763" s="23"/>
      <c r="AG763" s="23"/>
      <c r="AH763" s="23"/>
      <c r="AI763" s="23"/>
      <c r="AJ763" s="23"/>
      <c r="AK763" s="23"/>
      <c r="AL763" s="23"/>
      <c r="AM763" s="23"/>
      <c r="AN763" s="23"/>
      <c r="AO763" s="23"/>
      <c r="AP763" s="23"/>
    </row>
    <row r="764" spans="18:42">
      <c r="R764" s="23"/>
      <c r="S764" s="23"/>
      <c r="T764" s="23"/>
      <c r="U764" s="23"/>
      <c r="V764" s="23"/>
      <c r="W764" s="23"/>
      <c r="X764" s="23"/>
      <c r="Y764" s="23"/>
      <c r="Z764" s="23"/>
      <c r="AA764" s="23"/>
      <c r="AB764" s="23"/>
      <c r="AC764" s="23"/>
      <c r="AD764" s="23"/>
      <c r="AE764" s="23"/>
      <c r="AF764" s="23"/>
      <c r="AG764" s="23"/>
      <c r="AH764" s="23"/>
      <c r="AI764" s="23"/>
      <c r="AJ764" s="23"/>
      <c r="AK764" s="23"/>
      <c r="AL764" s="23"/>
      <c r="AM764" s="23"/>
      <c r="AN764" s="23"/>
      <c r="AO764" s="23"/>
      <c r="AP764" s="23"/>
    </row>
    <row r="765" spans="18:42">
      <c r="R765" s="23"/>
      <c r="S765" s="23"/>
      <c r="T765" s="23"/>
      <c r="U765" s="23"/>
      <c r="V765" s="23"/>
      <c r="W765" s="23"/>
      <c r="X765" s="23"/>
      <c r="Y765" s="23"/>
      <c r="Z765" s="23"/>
      <c r="AA765" s="23"/>
      <c r="AB765" s="23"/>
      <c r="AC765" s="23"/>
      <c r="AD765" s="23"/>
      <c r="AE765" s="23"/>
      <c r="AF765" s="23"/>
      <c r="AG765" s="23"/>
      <c r="AH765" s="23"/>
      <c r="AI765" s="23"/>
      <c r="AJ765" s="23"/>
      <c r="AK765" s="23"/>
      <c r="AL765" s="23"/>
      <c r="AM765" s="23"/>
      <c r="AN765" s="23"/>
      <c r="AO765" s="23"/>
      <c r="AP765" s="23"/>
    </row>
    <row r="766" spans="18:42">
      <c r="R766" s="23"/>
      <c r="S766" s="23"/>
      <c r="T766" s="23"/>
      <c r="U766" s="23"/>
      <c r="V766" s="23"/>
      <c r="W766" s="23"/>
      <c r="X766" s="23"/>
      <c r="Y766" s="23"/>
      <c r="Z766" s="23"/>
      <c r="AA766" s="23"/>
      <c r="AB766" s="23"/>
      <c r="AC766" s="23"/>
      <c r="AD766" s="23"/>
      <c r="AE766" s="23"/>
      <c r="AF766" s="23"/>
      <c r="AG766" s="23"/>
      <c r="AH766" s="23"/>
      <c r="AI766" s="23"/>
      <c r="AJ766" s="23"/>
      <c r="AK766" s="23"/>
      <c r="AL766" s="23"/>
      <c r="AM766" s="23"/>
      <c r="AN766" s="23"/>
      <c r="AO766" s="23"/>
      <c r="AP766" s="23"/>
    </row>
    <row r="767" spans="18:42">
      <c r="R767" s="23"/>
      <c r="S767" s="23"/>
      <c r="T767" s="23"/>
      <c r="U767" s="23"/>
      <c r="V767" s="23"/>
      <c r="W767" s="23"/>
      <c r="X767" s="23"/>
      <c r="Y767" s="23"/>
      <c r="Z767" s="23"/>
      <c r="AA767" s="23"/>
      <c r="AB767" s="23"/>
      <c r="AC767" s="23"/>
      <c r="AD767" s="23"/>
      <c r="AE767" s="23"/>
      <c r="AF767" s="23"/>
      <c r="AG767" s="23"/>
      <c r="AH767" s="23"/>
      <c r="AI767" s="23"/>
      <c r="AJ767" s="23"/>
      <c r="AK767" s="23"/>
      <c r="AL767" s="23"/>
      <c r="AM767" s="23"/>
      <c r="AN767" s="23"/>
      <c r="AO767" s="23"/>
      <c r="AP767" s="23"/>
    </row>
    <row r="768" spans="18:42">
      <c r="R768" s="23"/>
      <c r="S768" s="23"/>
      <c r="T768" s="23"/>
      <c r="U768" s="23"/>
      <c r="V768" s="23"/>
      <c r="W768" s="23"/>
      <c r="X768" s="23"/>
      <c r="Y768" s="23"/>
      <c r="Z768" s="23"/>
      <c r="AA768" s="23"/>
      <c r="AB768" s="23"/>
      <c r="AC768" s="23"/>
      <c r="AD768" s="23"/>
      <c r="AE768" s="23"/>
      <c r="AF768" s="23"/>
      <c r="AG768" s="23"/>
      <c r="AH768" s="23"/>
      <c r="AI768" s="23"/>
      <c r="AJ768" s="23"/>
      <c r="AK768" s="23"/>
      <c r="AL768" s="23"/>
      <c r="AM768" s="23"/>
      <c r="AN768" s="23"/>
      <c r="AO768" s="23"/>
      <c r="AP768" s="23"/>
    </row>
    <row r="769" spans="18:42">
      <c r="R769" s="23"/>
      <c r="S769" s="23"/>
      <c r="T769" s="23"/>
      <c r="U769" s="23"/>
      <c r="V769" s="23"/>
      <c r="W769" s="23"/>
      <c r="X769" s="23"/>
      <c r="Y769" s="23"/>
      <c r="Z769" s="23"/>
      <c r="AA769" s="23"/>
      <c r="AB769" s="23"/>
      <c r="AC769" s="23"/>
      <c r="AD769" s="23"/>
      <c r="AE769" s="23"/>
      <c r="AF769" s="23"/>
      <c r="AG769" s="23"/>
      <c r="AH769" s="23"/>
      <c r="AI769" s="23"/>
      <c r="AJ769" s="23"/>
      <c r="AK769" s="23"/>
      <c r="AL769" s="23"/>
      <c r="AM769" s="23"/>
      <c r="AN769" s="23"/>
      <c r="AO769" s="23"/>
      <c r="AP769" s="23"/>
    </row>
    <row r="770" spans="18:42">
      <c r="R770" s="23"/>
      <c r="S770" s="23"/>
      <c r="T770" s="23"/>
      <c r="U770" s="23"/>
      <c r="V770" s="23"/>
      <c r="W770" s="23"/>
      <c r="X770" s="23"/>
      <c r="Y770" s="23"/>
      <c r="Z770" s="23"/>
      <c r="AA770" s="23"/>
      <c r="AB770" s="23"/>
      <c r="AC770" s="23"/>
      <c r="AD770" s="23"/>
      <c r="AE770" s="23"/>
      <c r="AF770" s="23"/>
      <c r="AG770" s="23"/>
      <c r="AH770" s="23"/>
      <c r="AI770" s="23"/>
      <c r="AJ770" s="23"/>
      <c r="AK770" s="23"/>
      <c r="AL770" s="23"/>
      <c r="AM770" s="23"/>
      <c r="AN770" s="23"/>
      <c r="AO770" s="23"/>
      <c r="AP770" s="23"/>
    </row>
    <row r="771" spans="18:42">
      <c r="R771" s="23"/>
      <c r="S771" s="23"/>
      <c r="T771" s="23"/>
      <c r="U771" s="23"/>
      <c r="V771" s="23"/>
      <c r="W771" s="23"/>
      <c r="X771" s="23"/>
      <c r="Y771" s="23"/>
      <c r="Z771" s="23"/>
      <c r="AA771" s="23"/>
      <c r="AB771" s="23"/>
      <c r="AC771" s="23"/>
      <c r="AD771" s="23"/>
      <c r="AE771" s="23"/>
      <c r="AF771" s="23"/>
      <c r="AG771" s="23"/>
      <c r="AH771" s="23"/>
      <c r="AI771" s="23"/>
      <c r="AJ771" s="23"/>
      <c r="AK771" s="23"/>
      <c r="AL771" s="23"/>
      <c r="AM771" s="23"/>
      <c r="AN771" s="23"/>
      <c r="AO771" s="23"/>
      <c r="AP771" s="23"/>
    </row>
    <row r="772" spans="18:42">
      <c r="R772" s="23"/>
      <c r="S772" s="23"/>
      <c r="T772" s="23"/>
      <c r="U772" s="23"/>
      <c r="V772" s="23"/>
      <c r="W772" s="23"/>
      <c r="X772" s="23"/>
      <c r="Y772" s="23"/>
      <c r="Z772" s="23"/>
      <c r="AA772" s="23"/>
      <c r="AB772" s="23"/>
      <c r="AC772" s="23"/>
      <c r="AD772" s="23"/>
      <c r="AE772" s="23"/>
      <c r="AF772" s="23"/>
      <c r="AG772" s="23"/>
      <c r="AH772" s="23"/>
      <c r="AI772" s="23"/>
      <c r="AJ772" s="23"/>
      <c r="AK772" s="23"/>
      <c r="AL772" s="23"/>
      <c r="AM772" s="23"/>
      <c r="AN772" s="23"/>
      <c r="AO772" s="23"/>
      <c r="AP772" s="23"/>
    </row>
    <row r="773" spans="18:42">
      <c r="R773" s="23"/>
      <c r="S773" s="23"/>
      <c r="T773" s="23"/>
      <c r="U773" s="23"/>
      <c r="V773" s="23"/>
      <c r="W773" s="23"/>
      <c r="X773" s="23"/>
      <c r="Y773" s="23"/>
      <c r="Z773" s="23"/>
      <c r="AA773" s="23"/>
      <c r="AB773" s="23"/>
      <c r="AC773" s="23"/>
      <c r="AD773" s="23"/>
      <c r="AE773" s="23"/>
      <c r="AF773" s="23"/>
      <c r="AG773" s="23"/>
      <c r="AH773" s="23"/>
      <c r="AI773" s="23"/>
      <c r="AJ773" s="23"/>
      <c r="AK773" s="23"/>
      <c r="AL773" s="23"/>
      <c r="AM773" s="23"/>
      <c r="AN773" s="23"/>
      <c r="AO773" s="23"/>
      <c r="AP773" s="23"/>
    </row>
    <row r="774" spans="18:42">
      <c r="R774" s="23"/>
      <c r="S774" s="23"/>
      <c r="T774" s="23"/>
      <c r="U774" s="23"/>
      <c r="V774" s="23"/>
      <c r="W774" s="23"/>
      <c r="X774" s="23"/>
      <c r="Y774" s="23"/>
      <c r="Z774" s="23"/>
      <c r="AA774" s="23"/>
      <c r="AB774" s="23"/>
      <c r="AC774" s="23"/>
      <c r="AD774" s="23"/>
      <c r="AE774" s="23"/>
      <c r="AF774" s="23"/>
      <c r="AG774" s="23"/>
      <c r="AH774" s="23"/>
      <c r="AI774" s="23"/>
      <c r="AJ774" s="23"/>
      <c r="AK774" s="23"/>
      <c r="AL774" s="23"/>
      <c r="AM774" s="23"/>
      <c r="AN774" s="23"/>
      <c r="AO774" s="23"/>
      <c r="AP774" s="23"/>
    </row>
    <row r="775" spans="18:42">
      <c r="R775" s="23"/>
      <c r="S775" s="23"/>
      <c r="T775" s="23"/>
      <c r="U775" s="23"/>
      <c r="V775" s="23"/>
      <c r="W775" s="23"/>
      <c r="X775" s="23"/>
      <c r="Y775" s="23"/>
      <c r="Z775" s="23"/>
      <c r="AA775" s="23"/>
      <c r="AB775" s="23"/>
      <c r="AC775" s="23"/>
      <c r="AD775" s="23"/>
      <c r="AE775" s="23"/>
      <c r="AF775" s="23"/>
      <c r="AG775" s="23"/>
      <c r="AH775" s="23"/>
      <c r="AI775" s="23"/>
      <c r="AJ775" s="23"/>
      <c r="AK775" s="23"/>
      <c r="AL775" s="23"/>
      <c r="AM775" s="23"/>
      <c r="AN775" s="23"/>
      <c r="AO775" s="23"/>
      <c r="AP775" s="23"/>
    </row>
    <row r="776" spans="18:42">
      <c r="R776" s="23"/>
      <c r="S776" s="23"/>
      <c r="T776" s="23"/>
      <c r="U776" s="23"/>
      <c r="V776" s="23"/>
      <c r="W776" s="23"/>
      <c r="X776" s="23"/>
      <c r="Y776" s="23"/>
      <c r="Z776" s="23"/>
      <c r="AA776" s="23"/>
      <c r="AB776" s="23"/>
      <c r="AC776" s="23"/>
      <c r="AD776" s="23"/>
      <c r="AE776" s="23"/>
      <c r="AF776" s="23"/>
      <c r="AG776" s="23"/>
      <c r="AH776" s="23"/>
      <c r="AI776" s="23"/>
      <c r="AJ776" s="23"/>
      <c r="AK776" s="23"/>
      <c r="AL776" s="23"/>
      <c r="AM776" s="23"/>
      <c r="AN776" s="23"/>
      <c r="AO776" s="23"/>
      <c r="AP776" s="23"/>
    </row>
    <row r="777" spans="18:42">
      <c r="R777" s="23"/>
      <c r="S777" s="23"/>
      <c r="T777" s="23"/>
      <c r="U777" s="23"/>
      <c r="V777" s="23"/>
      <c r="W777" s="23"/>
      <c r="X777" s="23"/>
      <c r="Y777" s="23"/>
      <c r="Z777" s="23"/>
      <c r="AA777" s="23"/>
      <c r="AB777" s="23"/>
      <c r="AC777" s="23"/>
      <c r="AD777" s="23"/>
      <c r="AE777" s="23"/>
      <c r="AF777" s="23"/>
      <c r="AG777" s="23"/>
      <c r="AH777" s="23"/>
      <c r="AI777" s="23"/>
      <c r="AJ777" s="23"/>
      <c r="AK777" s="23"/>
      <c r="AL777" s="23"/>
      <c r="AM777" s="23"/>
      <c r="AN777" s="23"/>
      <c r="AO777" s="23"/>
      <c r="AP777" s="23"/>
    </row>
    <row r="778" spans="18:42">
      <c r="R778" s="23"/>
      <c r="S778" s="23"/>
      <c r="T778" s="23"/>
      <c r="U778" s="23"/>
      <c r="V778" s="23"/>
      <c r="W778" s="23"/>
      <c r="X778" s="23"/>
      <c r="Y778" s="23"/>
      <c r="Z778" s="23"/>
      <c r="AA778" s="23"/>
      <c r="AB778" s="23"/>
      <c r="AC778" s="23"/>
      <c r="AD778" s="23"/>
      <c r="AE778" s="23"/>
      <c r="AF778" s="23"/>
      <c r="AG778" s="23"/>
      <c r="AH778" s="23"/>
      <c r="AI778" s="23"/>
      <c r="AJ778" s="23"/>
      <c r="AK778" s="23"/>
      <c r="AL778" s="23"/>
      <c r="AM778" s="23"/>
      <c r="AN778" s="23"/>
      <c r="AO778" s="23"/>
      <c r="AP778" s="23"/>
    </row>
    <row r="779" spans="18:42">
      <c r="R779" s="23"/>
      <c r="S779" s="23"/>
      <c r="T779" s="23"/>
      <c r="U779" s="23"/>
      <c r="V779" s="23"/>
      <c r="W779" s="23"/>
      <c r="X779" s="23"/>
      <c r="Y779" s="23"/>
      <c r="Z779" s="23"/>
      <c r="AA779" s="23"/>
      <c r="AB779" s="23"/>
      <c r="AC779" s="23"/>
      <c r="AD779" s="23"/>
      <c r="AE779" s="23"/>
      <c r="AF779" s="23"/>
      <c r="AG779" s="23"/>
      <c r="AH779" s="23"/>
      <c r="AI779" s="23"/>
      <c r="AJ779" s="23"/>
      <c r="AK779" s="23"/>
      <c r="AL779" s="23"/>
      <c r="AM779" s="23"/>
      <c r="AN779" s="23"/>
      <c r="AO779" s="23"/>
      <c r="AP779" s="23"/>
    </row>
    <row r="780" spans="18:42">
      <c r="R780" s="23"/>
      <c r="S780" s="23"/>
      <c r="T780" s="23"/>
      <c r="U780" s="23"/>
      <c r="V780" s="23"/>
      <c r="W780" s="23"/>
      <c r="X780" s="23"/>
      <c r="Y780" s="23"/>
      <c r="Z780" s="23"/>
      <c r="AA780" s="23"/>
      <c r="AB780" s="23"/>
      <c r="AC780" s="23"/>
      <c r="AD780" s="23"/>
      <c r="AE780" s="23"/>
      <c r="AF780" s="23"/>
      <c r="AG780" s="23"/>
      <c r="AH780" s="23"/>
      <c r="AI780" s="23"/>
      <c r="AJ780" s="23"/>
      <c r="AK780" s="23"/>
      <c r="AL780" s="23"/>
      <c r="AM780" s="23"/>
      <c r="AN780" s="23"/>
      <c r="AO780" s="23"/>
      <c r="AP780" s="23"/>
    </row>
    <row r="781" spans="18:42">
      <c r="R781" s="23"/>
      <c r="S781" s="23"/>
      <c r="T781" s="23"/>
      <c r="U781" s="23"/>
      <c r="V781" s="23"/>
      <c r="W781" s="23"/>
      <c r="X781" s="23"/>
      <c r="Y781" s="23"/>
      <c r="Z781" s="23"/>
      <c r="AA781" s="23"/>
      <c r="AB781" s="23"/>
      <c r="AC781" s="23"/>
      <c r="AD781" s="23"/>
      <c r="AE781" s="23"/>
      <c r="AF781" s="23"/>
      <c r="AG781" s="23"/>
      <c r="AH781" s="23"/>
      <c r="AI781" s="23"/>
      <c r="AJ781" s="23"/>
      <c r="AK781" s="23"/>
      <c r="AL781" s="23"/>
      <c r="AM781" s="23"/>
      <c r="AN781" s="23"/>
      <c r="AO781" s="23"/>
      <c r="AP781" s="23"/>
    </row>
    <row r="782" spans="18:42">
      <c r="R782" s="23"/>
      <c r="S782" s="23"/>
      <c r="T782" s="23"/>
      <c r="U782" s="23"/>
      <c r="V782" s="23"/>
      <c r="W782" s="23"/>
      <c r="X782" s="23"/>
      <c r="Y782" s="23"/>
      <c r="Z782" s="23"/>
      <c r="AA782" s="23"/>
      <c r="AB782" s="23"/>
      <c r="AC782" s="23"/>
      <c r="AD782" s="23"/>
      <c r="AE782" s="23"/>
      <c r="AF782" s="23"/>
      <c r="AG782" s="23"/>
      <c r="AH782" s="23"/>
      <c r="AI782" s="23"/>
      <c r="AJ782" s="23"/>
      <c r="AK782" s="23"/>
      <c r="AL782" s="23"/>
      <c r="AM782" s="23"/>
      <c r="AN782" s="23"/>
      <c r="AO782" s="23"/>
      <c r="AP782" s="23"/>
    </row>
    <row r="783" spans="18:42">
      <c r="R783" s="23"/>
      <c r="S783" s="23"/>
      <c r="T783" s="23"/>
      <c r="U783" s="23"/>
      <c r="V783" s="23"/>
      <c r="W783" s="23"/>
      <c r="X783" s="23"/>
      <c r="Y783" s="23"/>
      <c r="Z783" s="23"/>
      <c r="AA783" s="23"/>
      <c r="AB783" s="23"/>
      <c r="AC783" s="23"/>
      <c r="AD783" s="23"/>
      <c r="AE783" s="23"/>
      <c r="AF783" s="23"/>
      <c r="AG783" s="23"/>
      <c r="AH783" s="23"/>
      <c r="AI783" s="23"/>
      <c r="AJ783" s="23"/>
      <c r="AK783" s="23"/>
      <c r="AL783" s="23"/>
      <c r="AM783" s="23"/>
      <c r="AN783" s="23"/>
      <c r="AO783" s="23"/>
      <c r="AP783" s="23"/>
    </row>
    <row r="784" spans="18:42">
      <c r="R784" s="23"/>
      <c r="S784" s="23"/>
      <c r="T784" s="23"/>
      <c r="U784" s="23"/>
      <c r="V784" s="23"/>
      <c r="W784" s="23"/>
      <c r="X784" s="23"/>
      <c r="Y784" s="23"/>
      <c r="Z784" s="23"/>
      <c r="AA784" s="23"/>
      <c r="AB784" s="23"/>
      <c r="AC784" s="23"/>
      <c r="AD784" s="23"/>
      <c r="AE784" s="23"/>
      <c r="AF784" s="23"/>
      <c r="AG784" s="23"/>
      <c r="AH784" s="23"/>
      <c r="AI784" s="23"/>
      <c r="AJ784" s="23"/>
      <c r="AK784" s="23"/>
      <c r="AL784" s="23"/>
      <c r="AM784" s="23"/>
      <c r="AN784" s="23"/>
      <c r="AO784" s="23"/>
      <c r="AP784" s="23"/>
    </row>
    <row r="785" spans="18:42">
      <c r="R785" s="23"/>
      <c r="S785" s="23"/>
      <c r="T785" s="23"/>
      <c r="U785" s="23"/>
      <c r="V785" s="23"/>
      <c r="W785" s="23"/>
      <c r="X785" s="23"/>
      <c r="Y785" s="23"/>
      <c r="Z785" s="23"/>
      <c r="AA785" s="23"/>
      <c r="AB785" s="23"/>
      <c r="AC785" s="23"/>
      <c r="AD785" s="23"/>
      <c r="AE785" s="23"/>
      <c r="AF785" s="23"/>
      <c r="AG785" s="23"/>
      <c r="AH785" s="23"/>
      <c r="AI785" s="23"/>
      <c r="AJ785" s="23"/>
      <c r="AK785" s="23"/>
      <c r="AL785" s="23"/>
      <c r="AM785" s="23"/>
      <c r="AN785" s="23"/>
      <c r="AO785" s="23"/>
      <c r="AP785" s="23"/>
    </row>
    <row r="786" spans="18:42">
      <c r="R786" s="23"/>
      <c r="S786" s="23"/>
      <c r="T786" s="23"/>
      <c r="U786" s="23"/>
      <c r="V786" s="23"/>
      <c r="W786" s="23"/>
      <c r="X786" s="23"/>
      <c r="Y786" s="23"/>
      <c r="Z786" s="23"/>
      <c r="AA786" s="23"/>
      <c r="AB786" s="23"/>
      <c r="AC786" s="23"/>
      <c r="AD786" s="23"/>
      <c r="AE786" s="23"/>
      <c r="AF786" s="23"/>
      <c r="AG786" s="23"/>
      <c r="AH786" s="23"/>
      <c r="AI786" s="23"/>
      <c r="AJ786" s="23"/>
      <c r="AK786" s="23"/>
      <c r="AL786" s="23"/>
      <c r="AM786" s="23"/>
      <c r="AN786" s="23"/>
      <c r="AO786" s="23"/>
      <c r="AP786" s="23"/>
    </row>
    <row r="787" spans="18:42">
      <c r="R787" s="23"/>
      <c r="S787" s="23"/>
      <c r="T787" s="23"/>
      <c r="U787" s="23"/>
      <c r="V787" s="23"/>
      <c r="W787" s="23"/>
      <c r="X787" s="23"/>
      <c r="Y787" s="23"/>
      <c r="Z787" s="23"/>
      <c r="AA787" s="23"/>
      <c r="AB787" s="23"/>
      <c r="AC787" s="23"/>
      <c r="AD787" s="23"/>
      <c r="AE787" s="23"/>
      <c r="AF787" s="23"/>
      <c r="AG787" s="23"/>
      <c r="AH787" s="23"/>
      <c r="AI787" s="23"/>
      <c r="AJ787" s="23"/>
      <c r="AK787" s="23"/>
      <c r="AL787" s="23"/>
      <c r="AM787" s="23"/>
      <c r="AN787" s="23"/>
      <c r="AO787" s="23"/>
      <c r="AP787" s="23"/>
    </row>
    <row r="788" spans="18:42">
      <c r="R788" s="23"/>
      <c r="S788" s="23"/>
      <c r="T788" s="23"/>
      <c r="U788" s="23"/>
      <c r="V788" s="23"/>
      <c r="W788" s="23"/>
      <c r="X788" s="23"/>
      <c r="Y788" s="23"/>
      <c r="Z788" s="23"/>
      <c r="AA788" s="23"/>
      <c r="AB788" s="23"/>
      <c r="AC788" s="23"/>
      <c r="AD788" s="23"/>
      <c r="AE788" s="23"/>
      <c r="AF788" s="23"/>
      <c r="AG788" s="23"/>
      <c r="AH788" s="23"/>
      <c r="AI788" s="23"/>
      <c r="AJ788" s="23"/>
      <c r="AK788" s="23"/>
      <c r="AL788" s="23"/>
      <c r="AM788" s="23"/>
      <c r="AN788" s="23"/>
      <c r="AO788" s="23"/>
      <c r="AP788" s="23"/>
    </row>
    <row r="789" spans="18:42">
      <c r="R789" s="23"/>
      <c r="S789" s="23"/>
      <c r="T789" s="23"/>
      <c r="U789" s="23"/>
      <c r="V789" s="23"/>
      <c r="W789" s="23"/>
      <c r="X789" s="23"/>
      <c r="Y789" s="23"/>
      <c r="Z789" s="23"/>
      <c r="AA789" s="23"/>
      <c r="AB789" s="23"/>
      <c r="AC789" s="23"/>
      <c r="AD789" s="23"/>
      <c r="AE789" s="23"/>
      <c r="AF789" s="23"/>
      <c r="AG789" s="23"/>
      <c r="AH789" s="23"/>
      <c r="AI789" s="23"/>
      <c r="AJ789" s="23"/>
      <c r="AK789" s="23"/>
      <c r="AL789" s="23"/>
      <c r="AM789" s="23"/>
      <c r="AN789" s="23"/>
      <c r="AO789" s="23"/>
      <c r="AP789" s="23"/>
    </row>
    <row r="790" spans="18:42">
      <c r="R790" s="23"/>
      <c r="S790" s="23"/>
      <c r="T790" s="23"/>
      <c r="U790" s="23"/>
      <c r="V790" s="23"/>
      <c r="W790" s="23"/>
      <c r="X790" s="23"/>
      <c r="Y790" s="23"/>
      <c r="Z790" s="23"/>
      <c r="AA790" s="23"/>
      <c r="AB790" s="23"/>
      <c r="AC790" s="23"/>
      <c r="AD790" s="23"/>
      <c r="AE790" s="23"/>
      <c r="AF790" s="23"/>
      <c r="AG790" s="23"/>
      <c r="AH790" s="23"/>
      <c r="AI790" s="23"/>
      <c r="AJ790" s="23"/>
      <c r="AK790" s="23"/>
      <c r="AL790" s="23"/>
      <c r="AM790" s="23"/>
      <c r="AN790" s="23"/>
      <c r="AO790" s="23"/>
      <c r="AP790" s="23"/>
    </row>
    <row r="791" spans="18:42">
      <c r="R791" s="23"/>
      <c r="S791" s="23"/>
      <c r="T791" s="23"/>
      <c r="U791" s="23"/>
      <c r="V791" s="23"/>
      <c r="W791" s="23"/>
      <c r="X791" s="23"/>
      <c r="Y791" s="23"/>
      <c r="Z791" s="23"/>
      <c r="AA791" s="23"/>
      <c r="AB791" s="23"/>
      <c r="AC791" s="23"/>
      <c r="AD791" s="23"/>
      <c r="AE791" s="23"/>
      <c r="AF791" s="23"/>
      <c r="AG791" s="23"/>
      <c r="AH791" s="23"/>
      <c r="AI791" s="23"/>
      <c r="AJ791" s="23"/>
      <c r="AK791" s="23"/>
      <c r="AL791" s="23"/>
      <c r="AM791" s="23"/>
      <c r="AN791" s="23"/>
      <c r="AO791" s="23"/>
      <c r="AP791" s="23"/>
    </row>
    <row r="792" spans="18:42">
      <c r="R792" s="23"/>
      <c r="S792" s="23"/>
      <c r="T792" s="23"/>
      <c r="U792" s="23"/>
      <c r="V792" s="23"/>
      <c r="W792" s="23"/>
      <c r="X792" s="23"/>
      <c r="Y792" s="23"/>
      <c r="Z792" s="23"/>
      <c r="AA792" s="23"/>
      <c r="AB792" s="23"/>
      <c r="AC792" s="23"/>
      <c r="AD792" s="23"/>
      <c r="AE792" s="23"/>
      <c r="AF792" s="23"/>
      <c r="AG792" s="23"/>
      <c r="AH792" s="23"/>
      <c r="AI792" s="23"/>
      <c r="AJ792" s="23"/>
      <c r="AK792" s="23"/>
      <c r="AL792" s="23"/>
      <c r="AM792" s="23"/>
      <c r="AN792" s="23"/>
      <c r="AO792" s="23"/>
      <c r="AP792" s="23"/>
    </row>
    <row r="793" spans="18:42">
      <c r="R793" s="23"/>
      <c r="S793" s="23"/>
      <c r="T793" s="23"/>
      <c r="U793" s="23"/>
      <c r="V793" s="23"/>
      <c r="W793" s="23"/>
      <c r="X793" s="23"/>
      <c r="Y793" s="23"/>
      <c r="Z793" s="23"/>
      <c r="AA793" s="23"/>
      <c r="AB793" s="23"/>
      <c r="AC793" s="23"/>
      <c r="AD793" s="23"/>
      <c r="AE793" s="23"/>
      <c r="AF793" s="23"/>
      <c r="AG793" s="23"/>
      <c r="AH793" s="23"/>
      <c r="AI793" s="23"/>
      <c r="AJ793" s="23"/>
      <c r="AK793" s="23"/>
      <c r="AL793" s="23"/>
      <c r="AM793" s="23"/>
      <c r="AN793" s="23"/>
      <c r="AO793" s="23"/>
      <c r="AP793" s="23"/>
    </row>
    <row r="794" spans="18:42">
      <c r="R794" s="23"/>
      <c r="S794" s="23"/>
      <c r="T794" s="23"/>
      <c r="U794" s="23"/>
      <c r="V794" s="23"/>
      <c r="W794" s="23"/>
      <c r="X794" s="23"/>
      <c r="Y794" s="23"/>
      <c r="Z794" s="23"/>
      <c r="AA794" s="23"/>
      <c r="AB794" s="23"/>
      <c r="AC794" s="23"/>
      <c r="AD794" s="23"/>
      <c r="AE794" s="23"/>
      <c r="AF794" s="23"/>
      <c r="AG794" s="23"/>
      <c r="AH794" s="23"/>
      <c r="AI794" s="23"/>
      <c r="AJ794" s="23"/>
      <c r="AK794" s="23"/>
      <c r="AL794" s="23"/>
      <c r="AM794" s="23"/>
      <c r="AN794" s="23"/>
      <c r="AO794" s="23"/>
      <c r="AP794" s="23"/>
    </row>
    <row r="795" spans="18:42">
      <c r="R795" s="23"/>
      <c r="S795" s="23"/>
      <c r="T795" s="23"/>
      <c r="U795" s="23"/>
      <c r="V795" s="23"/>
      <c r="W795" s="23"/>
      <c r="X795" s="23"/>
      <c r="Y795" s="23"/>
      <c r="Z795" s="23"/>
      <c r="AA795" s="23"/>
      <c r="AB795" s="23"/>
      <c r="AC795" s="23"/>
      <c r="AD795" s="23"/>
      <c r="AE795" s="23"/>
      <c r="AF795" s="23"/>
      <c r="AG795" s="23"/>
      <c r="AH795" s="23"/>
      <c r="AI795" s="23"/>
      <c r="AJ795" s="23"/>
      <c r="AK795" s="23"/>
      <c r="AL795" s="23"/>
      <c r="AM795" s="23"/>
      <c r="AN795" s="23"/>
      <c r="AO795" s="23"/>
      <c r="AP795" s="23"/>
    </row>
    <row r="796" spans="18:42">
      <c r="R796" s="23"/>
      <c r="S796" s="23"/>
      <c r="T796" s="23"/>
      <c r="U796" s="23"/>
      <c r="V796" s="23"/>
      <c r="W796" s="23"/>
      <c r="X796" s="23"/>
      <c r="Y796" s="23"/>
      <c r="Z796" s="23"/>
      <c r="AA796" s="23"/>
      <c r="AB796" s="23"/>
      <c r="AC796" s="23"/>
      <c r="AD796" s="23"/>
      <c r="AE796" s="23"/>
      <c r="AF796" s="23"/>
      <c r="AG796" s="23"/>
      <c r="AH796" s="23"/>
      <c r="AI796" s="23"/>
      <c r="AJ796" s="23"/>
      <c r="AK796" s="23"/>
      <c r="AL796" s="23"/>
      <c r="AM796" s="23"/>
      <c r="AN796" s="23"/>
      <c r="AO796" s="23"/>
      <c r="AP796" s="23"/>
    </row>
    <row r="797" spans="18:42">
      <c r="R797" s="23"/>
      <c r="S797" s="23"/>
      <c r="T797" s="23"/>
      <c r="U797" s="23"/>
      <c r="V797" s="23"/>
      <c r="W797" s="23"/>
      <c r="X797" s="23"/>
      <c r="Y797" s="23"/>
      <c r="Z797" s="23"/>
      <c r="AA797" s="23"/>
      <c r="AB797" s="23"/>
      <c r="AC797" s="23"/>
      <c r="AD797" s="23"/>
      <c r="AE797" s="23"/>
      <c r="AF797" s="23"/>
      <c r="AG797" s="23"/>
      <c r="AH797" s="23"/>
      <c r="AI797" s="23"/>
      <c r="AJ797" s="23"/>
      <c r="AK797" s="23"/>
      <c r="AL797" s="23"/>
      <c r="AM797" s="23"/>
      <c r="AN797" s="23"/>
      <c r="AO797" s="23"/>
      <c r="AP797" s="23"/>
    </row>
    <row r="798" spans="18:42">
      <c r="R798" s="23"/>
      <c r="S798" s="23"/>
      <c r="T798" s="23"/>
      <c r="U798" s="23"/>
      <c r="V798" s="23"/>
      <c r="W798" s="23"/>
      <c r="X798" s="23"/>
      <c r="Y798" s="23"/>
      <c r="Z798" s="23"/>
      <c r="AA798" s="23"/>
      <c r="AB798" s="23"/>
      <c r="AC798" s="23"/>
      <c r="AD798" s="23"/>
      <c r="AE798" s="23"/>
      <c r="AF798" s="23"/>
      <c r="AG798" s="23"/>
      <c r="AH798" s="23"/>
      <c r="AI798" s="23"/>
      <c r="AJ798" s="23"/>
      <c r="AK798" s="23"/>
      <c r="AL798" s="23"/>
      <c r="AM798" s="23"/>
      <c r="AN798" s="23"/>
      <c r="AO798" s="23"/>
      <c r="AP798" s="23"/>
    </row>
    <row r="799" spans="18:42">
      <c r="R799" s="23"/>
      <c r="S799" s="23"/>
      <c r="T799" s="23"/>
      <c r="U799" s="23"/>
      <c r="V799" s="23"/>
      <c r="W799" s="23"/>
      <c r="X799" s="23"/>
      <c r="Y799" s="23"/>
      <c r="Z799" s="23"/>
      <c r="AA799" s="23"/>
      <c r="AB799" s="23"/>
      <c r="AC799" s="23"/>
      <c r="AD799" s="23"/>
      <c r="AE799" s="23"/>
      <c r="AF799" s="23"/>
      <c r="AG799" s="23"/>
      <c r="AH799" s="23"/>
      <c r="AI799" s="23"/>
      <c r="AJ799" s="23"/>
      <c r="AK799" s="23"/>
      <c r="AL799" s="23"/>
      <c r="AM799" s="23"/>
      <c r="AN799" s="23"/>
      <c r="AO799" s="23"/>
      <c r="AP799" s="23"/>
    </row>
    <row r="800" spans="18:42">
      <c r="R800" s="23"/>
      <c r="S800" s="23"/>
      <c r="T800" s="23"/>
      <c r="U800" s="23"/>
      <c r="V800" s="23"/>
      <c r="W800" s="23"/>
      <c r="X800" s="23"/>
      <c r="Y800" s="23"/>
      <c r="Z800" s="23"/>
      <c r="AA800" s="23"/>
      <c r="AB800" s="23"/>
      <c r="AC800" s="23"/>
      <c r="AD800" s="23"/>
      <c r="AE800" s="23"/>
      <c r="AF800" s="23"/>
      <c r="AG800" s="23"/>
      <c r="AH800" s="23"/>
      <c r="AI800" s="23"/>
      <c r="AJ800" s="23"/>
      <c r="AK800" s="23"/>
      <c r="AL800" s="23"/>
      <c r="AM800" s="23"/>
      <c r="AN800" s="23"/>
      <c r="AO800" s="23"/>
      <c r="AP800" s="23"/>
    </row>
    <row r="801" spans="18:42">
      <c r="R801" s="23"/>
      <c r="S801" s="23"/>
      <c r="T801" s="23"/>
      <c r="U801" s="23"/>
      <c r="V801" s="23"/>
      <c r="W801" s="23"/>
      <c r="X801" s="23"/>
      <c r="Y801" s="23"/>
      <c r="Z801" s="23"/>
      <c r="AA801" s="23"/>
      <c r="AB801" s="23"/>
      <c r="AC801" s="23"/>
      <c r="AD801" s="23"/>
      <c r="AE801" s="23"/>
      <c r="AF801" s="23"/>
      <c r="AG801" s="23"/>
      <c r="AH801" s="23"/>
      <c r="AI801" s="23"/>
      <c r="AJ801" s="23"/>
      <c r="AK801" s="23"/>
      <c r="AL801" s="23"/>
      <c r="AM801" s="23"/>
      <c r="AN801" s="23"/>
      <c r="AO801" s="23"/>
      <c r="AP801" s="23"/>
    </row>
    <row r="802" spans="18:42">
      <c r="R802" s="23"/>
      <c r="S802" s="23"/>
      <c r="T802" s="23"/>
      <c r="U802" s="23"/>
      <c r="V802" s="23"/>
      <c r="W802" s="23"/>
      <c r="X802" s="23"/>
      <c r="Y802" s="23"/>
      <c r="Z802" s="23"/>
      <c r="AA802" s="23"/>
      <c r="AB802" s="23"/>
      <c r="AC802" s="23"/>
      <c r="AD802" s="23"/>
      <c r="AE802" s="23"/>
      <c r="AF802" s="23"/>
      <c r="AG802" s="23"/>
      <c r="AH802" s="23"/>
      <c r="AI802" s="23"/>
      <c r="AJ802" s="23"/>
      <c r="AK802" s="23"/>
      <c r="AL802" s="23"/>
      <c r="AM802" s="23"/>
      <c r="AN802" s="23"/>
      <c r="AO802" s="23"/>
      <c r="AP802" s="23"/>
    </row>
    <row r="803" spans="18:42">
      <c r="R803" s="23"/>
      <c r="S803" s="23"/>
      <c r="T803" s="23"/>
      <c r="U803" s="23"/>
      <c r="V803" s="23"/>
      <c r="W803" s="23"/>
      <c r="X803" s="23"/>
      <c r="Y803" s="23"/>
      <c r="Z803" s="23"/>
      <c r="AA803" s="23"/>
      <c r="AB803" s="23"/>
      <c r="AC803" s="23"/>
      <c r="AD803" s="23"/>
      <c r="AE803" s="23"/>
      <c r="AF803" s="23"/>
      <c r="AG803" s="23"/>
      <c r="AH803" s="23"/>
      <c r="AI803" s="23"/>
      <c r="AJ803" s="23"/>
      <c r="AK803" s="23"/>
      <c r="AL803" s="23"/>
      <c r="AM803" s="23"/>
      <c r="AN803" s="23"/>
      <c r="AO803" s="23"/>
      <c r="AP803" s="23"/>
    </row>
    <row r="804" spans="18:42">
      <c r="R804" s="23"/>
      <c r="S804" s="23"/>
      <c r="T804" s="23"/>
      <c r="U804" s="23"/>
      <c r="V804" s="23"/>
      <c r="W804" s="23"/>
      <c r="X804" s="23"/>
      <c r="Y804" s="23"/>
      <c r="Z804" s="23"/>
      <c r="AA804" s="23"/>
      <c r="AB804" s="23"/>
      <c r="AC804" s="23"/>
      <c r="AD804" s="23"/>
      <c r="AE804" s="23"/>
      <c r="AF804" s="23"/>
      <c r="AG804" s="23"/>
      <c r="AH804" s="23"/>
      <c r="AI804" s="23"/>
      <c r="AJ804" s="23"/>
      <c r="AK804" s="23"/>
      <c r="AL804" s="23"/>
      <c r="AM804" s="23"/>
      <c r="AN804" s="23"/>
      <c r="AO804" s="23"/>
      <c r="AP804" s="23"/>
    </row>
    <row r="805" spans="18:42">
      <c r="R805" s="23"/>
      <c r="S805" s="23"/>
      <c r="T805" s="23"/>
      <c r="U805" s="23"/>
      <c r="V805" s="23"/>
      <c r="W805" s="23"/>
      <c r="X805" s="23"/>
      <c r="Y805" s="23"/>
      <c r="Z805" s="23"/>
      <c r="AA805" s="23"/>
      <c r="AB805" s="23"/>
      <c r="AC805" s="23"/>
      <c r="AD805" s="23"/>
      <c r="AE805" s="23"/>
      <c r="AF805" s="23"/>
      <c r="AG805" s="23"/>
      <c r="AH805" s="23"/>
      <c r="AI805" s="23"/>
      <c r="AJ805" s="23"/>
      <c r="AK805" s="23"/>
      <c r="AL805" s="23"/>
      <c r="AM805" s="23"/>
      <c r="AN805" s="23"/>
      <c r="AO805" s="23"/>
      <c r="AP805" s="23"/>
    </row>
    <row r="806" spans="18:42">
      <c r="R806" s="23"/>
      <c r="S806" s="23"/>
      <c r="T806" s="23"/>
      <c r="U806" s="23"/>
      <c r="V806" s="23"/>
      <c r="W806" s="23"/>
      <c r="X806" s="23"/>
      <c r="Y806" s="23"/>
      <c r="Z806" s="23"/>
      <c r="AA806" s="23"/>
      <c r="AB806" s="23"/>
      <c r="AC806" s="23"/>
      <c r="AD806" s="23"/>
      <c r="AE806" s="23"/>
      <c r="AF806" s="23"/>
      <c r="AG806" s="23"/>
      <c r="AH806" s="23"/>
      <c r="AI806" s="23"/>
      <c r="AJ806" s="23"/>
      <c r="AK806" s="23"/>
      <c r="AL806" s="23"/>
      <c r="AM806" s="23"/>
      <c r="AN806" s="23"/>
      <c r="AO806" s="23"/>
      <c r="AP806" s="23"/>
    </row>
    <row r="807" spans="18:42">
      <c r="R807" s="23"/>
      <c r="S807" s="23"/>
      <c r="T807" s="23"/>
      <c r="U807" s="23"/>
      <c r="V807" s="23"/>
      <c r="W807" s="23"/>
      <c r="X807" s="23"/>
      <c r="Y807" s="23"/>
      <c r="Z807" s="23"/>
      <c r="AA807" s="23"/>
      <c r="AB807" s="23"/>
      <c r="AC807" s="23"/>
      <c r="AD807" s="23"/>
      <c r="AE807" s="23"/>
      <c r="AF807" s="23"/>
      <c r="AG807" s="23"/>
      <c r="AH807" s="23"/>
      <c r="AI807" s="23"/>
      <c r="AJ807" s="23"/>
      <c r="AK807" s="23"/>
      <c r="AL807" s="23"/>
      <c r="AM807" s="23"/>
      <c r="AN807" s="23"/>
      <c r="AO807" s="23"/>
      <c r="AP807" s="23"/>
    </row>
    <row r="808" spans="18:42">
      <c r="R808" s="23"/>
      <c r="S808" s="23"/>
      <c r="T808" s="23"/>
      <c r="U808" s="23"/>
      <c r="V808" s="23"/>
      <c r="W808" s="23"/>
      <c r="X808" s="23"/>
      <c r="Y808" s="23"/>
      <c r="Z808" s="23"/>
      <c r="AA808" s="23"/>
      <c r="AB808" s="23"/>
      <c r="AC808" s="23"/>
      <c r="AD808" s="23"/>
      <c r="AE808" s="23"/>
      <c r="AF808" s="23"/>
      <c r="AG808" s="23"/>
      <c r="AH808" s="23"/>
      <c r="AI808" s="23"/>
      <c r="AJ808" s="23"/>
      <c r="AK808" s="23"/>
      <c r="AL808" s="23"/>
      <c r="AM808" s="23"/>
      <c r="AN808" s="23"/>
      <c r="AO808" s="23"/>
      <c r="AP808" s="23"/>
    </row>
    <row r="809" spans="18:42">
      <c r="R809" s="23"/>
      <c r="S809" s="23"/>
      <c r="T809" s="23"/>
      <c r="U809" s="23"/>
      <c r="V809" s="23"/>
      <c r="W809" s="23"/>
      <c r="X809" s="23"/>
      <c r="Y809" s="23"/>
      <c r="Z809" s="23"/>
      <c r="AA809" s="23"/>
      <c r="AB809" s="23"/>
      <c r="AC809" s="23"/>
      <c r="AD809" s="23"/>
      <c r="AE809" s="23"/>
      <c r="AF809" s="23"/>
      <c r="AG809" s="23"/>
      <c r="AH809" s="23"/>
      <c r="AI809" s="23"/>
      <c r="AJ809" s="23"/>
      <c r="AK809" s="23"/>
      <c r="AL809" s="23"/>
      <c r="AM809" s="23"/>
      <c r="AN809" s="23"/>
      <c r="AO809" s="23"/>
      <c r="AP809" s="23"/>
    </row>
    <row r="810" spans="18:42">
      <c r="R810" s="23"/>
      <c r="S810" s="23"/>
      <c r="T810" s="23"/>
      <c r="U810" s="23"/>
      <c r="V810" s="23"/>
      <c r="W810" s="23"/>
      <c r="X810" s="23"/>
      <c r="Y810" s="23"/>
      <c r="Z810" s="23"/>
      <c r="AA810" s="23"/>
      <c r="AB810" s="23"/>
      <c r="AC810" s="23"/>
      <c r="AD810" s="23"/>
      <c r="AE810" s="23"/>
      <c r="AF810" s="23"/>
      <c r="AG810" s="23"/>
      <c r="AH810" s="23"/>
      <c r="AI810" s="23"/>
      <c r="AJ810" s="23"/>
      <c r="AK810" s="23"/>
      <c r="AL810" s="23"/>
      <c r="AM810" s="23"/>
      <c r="AN810" s="23"/>
      <c r="AO810" s="23"/>
      <c r="AP810" s="23"/>
    </row>
    <row r="811" spans="18:42">
      <c r="R811" s="23"/>
      <c r="S811" s="23"/>
      <c r="T811" s="23"/>
      <c r="U811" s="23"/>
      <c r="V811" s="23"/>
      <c r="W811" s="23"/>
      <c r="X811" s="23"/>
      <c r="Y811" s="23"/>
      <c r="Z811" s="23"/>
      <c r="AA811" s="23"/>
      <c r="AB811" s="23"/>
      <c r="AC811" s="23"/>
      <c r="AD811" s="23"/>
      <c r="AE811" s="23"/>
      <c r="AF811" s="23"/>
      <c r="AG811" s="23"/>
      <c r="AH811" s="23"/>
      <c r="AI811" s="23"/>
      <c r="AJ811" s="23"/>
      <c r="AK811" s="23"/>
      <c r="AL811" s="23"/>
      <c r="AM811" s="23"/>
      <c r="AN811" s="23"/>
      <c r="AO811" s="23"/>
      <c r="AP811" s="23"/>
    </row>
    <row r="812" spans="18:42">
      <c r="R812" s="23"/>
      <c r="S812" s="23"/>
      <c r="T812" s="23"/>
      <c r="U812" s="23"/>
      <c r="V812" s="23"/>
      <c r="W812" s="23"/>
      <c r="X812" s="23"/>
      <c r="Y812" s="23"/>
      <c r="Z812" s="23"/>
      <c r="AA812" s="23"/>
      <c r="AB812" s="23"/>
      <c r="AC812" s="23"/>
      <c r="AD812" s="23"/>
      <c r="AE812" s="23"/>
      <c r="AF812" s="23"/>
      <c r="AG812" s="23"/>
      <c r="AH812" s="23"/>
      <c r="AI812" s="23"/>
      <c r="AJ812" s="23"/>
      <c r="AK812" s="23"/>
      <c r="AL812" s="23"/>
      <c r="AM812" s="23"/>
      <c r="AN812" s="23"/>
      <c r="AO812" s="23"/>
      <c r="AP812" s="23"/>
    </row>
    <row r="813" spans="18:42">
      <c r="R813" s="23"/>
      <c r="S813" s="23"/>
      <c r="T813" s="23"/>
      <c r="U813" s="23"/>
      <c r="V813" s="23"/>
      <c r="W813" s="23"/>
      <c r="X813" s="23"/>
      <c r="Y813" s="23"/>
      <c r="Z813" s="23"/>
      <c r="AA813" s="23"/>
      <c r="AB813" s="23"/>
      <c r="AC813" s="23"/>
      <c r="AD813" s="23"/>
      <c r="AE813" s="23"/>
      <c r="AF813" s="23"/>
      <c r="AG813" s="23"/>
      <c r="AH813" s="23"/>
      <c r="AI813" s="23"/>
      <c r="AJ813" s="23"/>
      <c r="AK813" s="23"/>
      <c r="AL813" s="23"/>
      <c r="AM813" s="23"/>
      <c r="AN813" s="23"/>
      <c r="AO813" s="23"/>
      <c r="AP813" s="23"/>
    </row>
    <row r="814" spans="18:42">
      <c r="R814" s="23"/>
      <c r="S814" s="23"/>
      <c r="T814" s="23"/>
      <c r="U814" s="23"/>
      <c r="V814" s="23"/>
      <c r="W814" s="23"/>
      <c r="X814" s="23"/>
      <c r="Y814" s="23"/>
      <c r="Z814" s="23"/>
      <c r="AA814" s="23"/>
      <c r="AB814" s="23"/>
      <c r="AC814" s="23"/>
      <c r="AD814" s="23"/>
      <c r="AE814" s="23"/>
      <c r="AF814" s="23"/>
      <c r="AG814" s="23"/>
      <c r="AH814" s="23"/>
      <c r="AI814" s="23"/>
      <c r="AJ814" s="23"/>
      <c r="AK814" s="23"/>
      <c r="AL814" s="23"/>
      <c r="AM814" s="23"/>
      <c r="AN814" s="23"/>
      <c r="AO814" s="23"/>
      <c r="AP814" s="23"/>
    </row>
    <row r="815" spans="18:42">
      <c r="R815" s="23"/>
      <c r="S815" s="23"/>
      <c r="T815" s="23"/>
      <c r="U815" s="23"/>
      <c r="V815" s="23"/>
      <c r="W815" s="23"/>
      <c r="X815" s="23"/>
      <c r="Y815" s="23"/>
      <c r="Z815" s="23"/>
      <c r="AA815" s="23"/>
      <c r="AB815" s="23"/>
      <c r="AC815" s="23"/>
      <c r="AD815" s="23"/>
      <c r="AE815" s="23"/>
      <c r="AF815" s="23"/>
      <c r="AG815" s="23"/>
      <c r="AH815" s="23"/>
      <c r="AI815" s="23"/>
      <c r="AJ815" s="23"/>
      <c r="AK815" s="23"/>
      <c r="AL815" s="23"/>
      <c r="AM815" s="23"/>
      <c r="AN815" s="23"/>
      <c r="AO815" s="23"/>
      <c r="AP815" s="23"/>
    </row>
    <row r="816" spans="18:42">
      <c r="R816" s="23"/>
      <c r="S816" s="23"/>
      <c r="T816" s="23"/>
      <c r="U816" s="23"/>
      <c r="V816" s="23"/>
      <c r="W816" s="23"/>
      <c r="X816" s="23"/>
      <c r="Y816" s="23"/>
      <c r="Z816" s="23"/>
      <c r="AA816" s="23"/>
      <c r="AB816" s="23"/>
      <c r="AC816" s="23"/>
      <c r="AD816" s="23"/>
      <c r="AE816" s="23"/>
      <c r="AF816" s="23"/>
      <c r="AG816" s="23"/>
      <c r="AH816" s="23"/>
      <c r="AI816" s="23"/>
      <c r="AJ816" s="23"/>
      <c r="AK816" s="23"/>
      <c r="AL816" s="23"/>
      <c r="AM816" s="23"/>
      <c r="AN816" s="23"/>
      <c r="AO816" s="23"/>
      <c r="AP816" s="23"/>
    </row>
    <row r="817" spans="18:42">
      <c r="R817" s="23"/>
      <c r="S817" s="23"/>
      <c r="T817" s="23"/>
      <c r="U817" s="23"/>
      <c r="V817" s="23"/>
      <c r="W817" s="23"/>
      <c r="X817" s="23"/>
      <c r="Y817" s="23"/>
      <c r="Z817" s="23"/>
      <c r="AA817" s="23"/>
      <c r="AB817" s="23"/>
      <c r="AC817" s="23"/>
      <c r="AD817" s="23"/>
      <c r="AE817" s="23"/>
      <c r="AF817" s="23"/>
      <c r="AG817" s="23"/>
      <c r="AH817" s="23"/>
      <c r="AI817" s="23"/>
      <c r="AJ817" s="23"/>
      <c r="AK817" s="23"/>
      <c r="AL817" s="23"/>
      <c r="AM817" s="23"/>
      <c r="AN817" s="23"/>
      <c r="AO817" s="23"/>
      <c r="AP817" s="23"/>
    </row>
    <row r="818" spans="18:42">
      <c r="R818" s="23"/>
      <c r="S818" s="23"/>
      <c r="T818" s="23"/>
      <c r="U818" s="23"/>
      <c r="V818" s="23"/>
      <c r="W818" s="23"/>
      <c r="X818" s="23"/>
      <c r="Y818" s="23"/>
      <c r="Z818" s="23"/>
      <c r="AA818" s="23"/>
      <c r="AB818" s="23"/>
      <c r="AC818" s="23"/>
      <c r="AD818" s="23"/>
      <c r="AE818" s="23"/>
      <c r="AF818" s="23"/>
      <c r="AG818" s="23"/>
      <c r="AH818" s="23"/>
      <c r="AI818" s="23"/>
      <c r="AJ818" s="23"/>
      <c r="AK818" s="23"/>
      <c r="AL818" s="23"/>
      <c r="AM818" s="23"/>
      <c r="AN818" s="23"/>
      <c r="AO818" s="23"/>
      <c r="AP818" s="23"/>
    </row>
    <row r="819" spans="18:42">
      <c r="R819" s="23"/>
      <c r="S819" s="23"/>
      <c r="T819" s="23"/>
      <c r="U819" s="23"/>
      <c r="V819" s="23"/>
      <c r="W819" s="23"/>
      <c r="X819" s="23"/>
      <c r="Y819" s="23"/>
      <c r="Z819" s="23"/>
      <c r="AA819" s="23"/>
      <c r="AB819" s="23"/>
      <c r="AC819" s="23"/>
      <c r="AD819" s="23"/>
      <c r="AE819" s="23"/>
      <c r="AF819" s="23"/>
      <c r="AG819" s="23"/>
      <c r="AH819" s="23"/>
      <c r="AI819" s="23"/>
      <c r="AJ819" s="23"/>
      <c r="AK819" s="23"/>
      <c r="AL819" s="23"/>
      <c r="AM819" s="23"/>
      <c r="AN819" s="23"/>
      <c r="AO819" s="23"/>
      <c r="AP819" s="23"/>
    </row>
    <row r="820" spans="18:42">
      <c r="R820" s="23"/>
      <c r="S820" s="23"/>
      <c r="T820" s="23"/>
      <c r="U820" s="23"/>
      <c r="V820" s="23"/>
      <c r="W820" s="23"/>
      <c r="X820" s="23"/>
      <c r="Y820" s="23"/>
      <c r="Z820" s="23"/>
      <c r="AA820" s="23"/>
      <c r="AB820" s="23"/>
      <c r="AC820" s="23"/>
      <c r="AD820" s="23"/>
      <c r="AE820" s="23"/>
      <c r="AF820" s="23"/>
      <c r="AG820" s="23"/>
      <c r="AH820" s="23"/>
      <c r="AI820" s="23"/>
      <c r="AJ820" s="23"/>
      <c r="AK820" s="23"/>
      <c r="AL820" s="23"/>
      <c r="AM820" s="23"/>
      <c r="AN820" s="23"/>
      <c r="AO820" s="23"/>
      <c r="AP820" s="23"/>
    </row>
    <row r="821" spans="18:42">
      <c r="R821" s="23"/>
      <c r="S821" s="23"/>
      <c r="T821" s="23"/>
      <c r="U821" s="23"/>
      <c r="V821" s="23"/>
      <c r="W821" s="23"/>
      <c r="X821" s="23"/>
      <c r="Y821" s="23"/>
      <c r="Z821" s="23"/>
      <c r="AA821" s="23"/>
      <c r="AB821" s="23"/>
      <c r="AC821" s="23"/>
      <c r="AD821" s="23"/>
      <c r="AE821" s="23"/>
      <c r="AF821" s="23"/>
      <c r="AG821" s="23"/>
      <c r="AH821" s="23"/>
      <c r="AI821" s="23"/>
      <c r="AJ821" s="23"/>
      <c r="AK821" s="23"/>
      <c r="AL821" s="23"/>
      <c r="AM821" s="23"/>
      <c r="AN821" s="23"/>
      <c r="AO821" s="23"/>
      <c r="AP821" s="23"/>
    </row>
    <row r="822" spans="18:42">
      <c r="R822" s="23"/>
      <c r="S822" s="23"/>
      <c r="T822" s="23"/>
      <c r="U822" s="23"/>
      <c r="V822" s="23"/>
      <c r="W822" s="23"/>
      <c r="X822" s="23"/>
      <c r="Y822" s="23"/>
      <c r="Z822" s="23"/>
      <c r="AA822" s="23"/>
      <c r="AB822" s="23"/>
      <c r="AC822" s="23"/>
      <c r="AD822" s="23"/>
      <c r="AE822" s="23"/>
      <c r="AF822" s="23"/>
      <c r="AG822" s="23"/>
      <c r="AH822" s="23"/>
      <c r="AI822" s="23"/>
      <c r="AJ822" s="23"/>
      <c r="AK822" s="23"/>
      <c r="AL822" s="23"/>
      <c r="AM822" s="23"/>
      <c r="AN822" s="23"/>
      <c r="AO822" s="23"/>
      <c r="AP822" s="23"/>
    </row>
    <row r="823" spans="18:42">
      <c r="R823" s="23"/>
      <c r="S823" s="23"/>
      <c r="T823" s="23"/>
      <c r="U823" s="23"/>
      <c r="V823" s="23"/>
      <c r="W823" s="23"/>
      <c r="X823" s="23"/>
      <c r="Y823" s="23"/>
      <c r="Z823" s="23"/>
      <c r="AA823" s="23"/>
      <c r="AB823" s="23"/>
      <c r="AC823" s="23"/>
      <c r="AD823" s="23"/>
      <c r="AE823" s="23"/>
      <c r="AF823" s="23"/>
      <c r="AG823" s="23"/>
      <c r="AH823" s="23"/>
      <c r="AI823" s="23"/>
      <c r="AJ823" s="23"/>
      <c r="AK823" s="23"/>
      <c r="AL823" s="23"/>
      <c r="AM823" s="23"/>
      <c r="AN823" s="23"/>
      <c r="AO823" s="23"/>
      <c r="AP823" s="23"/>
    </row>
    <row r="824" spans="18:42">
      <c r="R824" s="23"/>
      <c r="S824" s="23"/>
      <c r="T824" s="23"/>
      <c r="U824" s="23"/>
      <c r="V824" s="23"/>
      <c r="W824" s="23"/>
      <c r="X824" s="23"/>
      <c r="Y824" s="23"/>
      <c r="Z824" s="23"/>
      <c r="AA824" s="23"/>
      <c r="AB824" s="23"/>
      <c r="AC824" s="23"/>
      <c r="AD824" s="23"/>
      <c r="AE824" s="23"/>
      <c r="AF824" s="23"/>
      <c r="AG824" s="23"/>
      <c r="AH824" s="23"/>
      <c r="AI824" s="23"/>
      <c r="AJ824" s="23"/>
      <c r="AK824" s="23"/>
      <c r="AL824" s="23"/>
      <c r="AM824" s="23"/>
      <c r="AN824" s="23"/>
      <c r="AO824" s="23"/>
      <c r="AP824" s="23"/>
    </row>
    <row r="825" spans="18:42">
      <c r="R825" s="23"/>
      <c r="S825" s="23"/>
      <c r="T825" s="23"/>
      <c r="U825" s="23"/>
      <c r="V825" s="23"/>
      <c r="W825" s="23"/>
      <c r="X825" s="23"/>
      <c r="Y825" s="23"/>
      <c r="Z825" s="23"/>
      <c r="AA825" s="23"/>
      <c r="AB825" s="23"/>
      <c r="AC825" s="23"/>
      <c r="AD825" s="23"/>
      <c r="AE825" s="23"/>
      <c r="AF825" s="23"/>
      <c r="AG825" s="23"/>
      <c r="AH825" s="23"/>
      <c r="AI825" s="23"/>
      <c r="AJ825" s="23"/>
      <c r="AK825" s="23"/>
      <c r="AL825" s="23"/>
      <c r="AM825" s="23"/>
      <c r="AN825" s="23"/>
      <c r="AO825" s="23"/>
      <c r="AP825" s="23"/>
    </row>
    <row r="826" spans="18:42">
      <c r="R826" s="23"/>
      <c r="S826" s="23"/>
      <c r="T826" s="23"/>
      <c r="U826" s="23"/>
      <c r="V826" s="23"/>
      <c r="W826" s="23"/>
      <c r="X826" s="23"/>
      <c r="Y826" s="23"/>
      <c r="Z826" s="23"/>
      <c r="AA826" s="23"/>
      <c r="AB826" s="23"/>
      <c r="AC826" s="23"/>
      <c r="AD826" s="23"/>
      <c r="AE826" s="23"/>
      <c r="AF826" s="23"/>
      <c r="AG826" s="23"/>
      <c r="AH826" s="23"/>
      <c r="AI826" s="23"/>
      <c r="AJ826" s="23"/>
      <c r="AK826" s="23"/>
      <c r="AL826" s="23"/>
      <c r="AM826" s="23"/>
      <c r="AN826" s="23"/>
      <c r="AO826" s="23"/>
      <c r="AP826" s="23"/>
    </row>
    <row r="827" spans="18:42">
      <c r="R827" s="23"/>
      <c r="S827" s="23"/>
      <c r="T827" s="23"/>
      <c r="U827" s="23"/>
      <c r="V827" s="23"/>
      <c r="W827" s="23"/>
      <c r="X827" s="23"/>
      <c r="Y827" s="23"/>
      <c r="Z827" s="23"/>
      <c r="AA827" s="23"/>
      <c r="AB827" s="23"/>
      <c r="AC827" s="23"/>
      <c r="AD827" s="23"/>
      <c r="AE827" s="23"/>
      <c r="AF827" s="23"/>
      <c r="AG827" s="23"/>
      <c r="AH827" s="23"/>
      <c r="AI827" s="23"/>
      <c r="AJ827" s="23"/>
      <c r="AK827" s="23"/>
      <c r="AL827" s="23"/>
      <c r="AM827" s="23"/>
      <c r="AN827" s="23"/>
      <c r="AO827" s="23"/>
      <c r="AP827" s="23"/>
    </row>
    <row r="828" spans="18:42">
      <c r="R828" s="23"/>
      <c r="S828" s="23"/>
      <c r="T828" s="23"/>
      <c r="U828" s="23"/>
      <c r="V828" s="23"/>
      <c r="W828" s="23"/>
      <c r="X828" s="23"/>
      <c r="Y828" s="23"/>
      <c r="Z828" s="23"/>
      <c r="AA828" s="23"/>
      <c r="AB828" s="23"/>
      <c r="AC828" s="23"/>
      <c r="AD828" s="23"/>
      <c r="AE828" s="23"/>
      <c r="AF828" s="23"/>
      <c r="AG828" s="23"/>
      <c r="AH828" s="23"/>
      <c r="AI828" s="23"/>
      <c r="AJ828" s="23"/>
      <c r="AK828" s="23"/>
      <c r="AL828" s="23"/>
      <c r="AM828" s="23"/>
      <c r="AN828" s="23"/>
      <c r="AO828" s="23"/>
      <c r="AP828" s="23"/>
    </row>
    <row r="829" spans="18:42">
      <c r="R829" s="23"/>
      <c r="S829" s="23"/>
      <c r="T829" s="23"/>
      <c r="U829" s="23"/>
      <c r="V829" s="23"/>
      <c r="W829" s="23"/>
      <c r="X829" s="23"/>
      <c r="Y829" s="23"/>
      <c r="Z829" s="23"/>
      <c r="AA829" s="23"/>
      <c r="AB829" s="23"/>
      <c r="AC829" s="23"/>
      <c r="AD829" s="23"/>
      <c r="AE829" s="23"/>
      <c r="AF829" s="23"/>
      <c r="AG829" s="23"/>
      <c r="AH829" s="23"/>
      <c r="AI829" s="23"/>
      <c r="AJ829" s="23"/>
      <c r="AK829" s="23"/>
      <c r="AL829" s="23"/>
      <c r="AM829" s="23"/>
      <c r="AN829" s="23"/>
      <c r="AO829" s="23"/>
      <c r="AP829" s="23"/>
    </row>
    <row r="830" spans="18:42">
      <c r="R830" s="23"/>
      <c r="S830" s="23"/>
      <c r="T830" s="23"/>
      <c r="U830" s="23"/>
      <c r="V830" s="23"/>
      <c r="W830" s="23"/>
      <c r="X830" s="23"/>
      <c r="Y830" s="23"/>
      <c r="Z830" s="23"/>
      <c r="AA830" s="23"/>
      <c r="AB830" s="23"/>
      <c r="AC830" s="23"/>
      <c r="AD830" s="23"/>
      <c r="AE830" s="23"/>
      <c r="AF830" s="23"/>
      <c r="AG830" s="23"/>
      <c r="AH830" s="23"/>
      <c r="AI830" s="23"/>
      <c r="AJ830" s="23"/>
      <c r="AK830" s="23"/>
      <c r="AL830" s="23"/>
      <c r="AM830" s="23"/>
      <c r="AN830" s="23"/>
      <c r="AO830" s="23"/>
      <c r="AP830" s="23"/>
    </row>
    <row r="831" spans="18:42">
      <c r="R831" s="23"/>
      <c r="S831" s="23"/>
      <c r="T831" s="23"/>
      <c r="U831" s="23"/>
      <c r="V831" s="23"/>
      <c r="W831" s="23"/>
      <c r="X831" s="23"/>
      <c r="Y831" s="23"/>
      <c r="Z831" s="23"/>
      <c r="AA831" s="23"/>
      <c r="AB831" s="23"/>
      <c r="AC831" s="23"/>
      <c r="AD831" s="23"/>
      <c r="AE831" s="23"/>
      <c r="AF831" s="23"/>
      <c r="AG831" s="23"/>
      <c r="AH831" s="23"/>
      <c r="AI831" s="23"/>
      <c r="AJ831" s="23"/>
      <c r="AK831" s="23"/>
      <c r="AL831" s="23"/>
      <c r="AM831" s="23"/>
      <c r="AN831" s="23"/>
      <c r="AO831" s="23"/>
      <c r="AP831" s="23"/>
    </row>
    <row r="832" spans="18:42">
      <c r="R832" s="23"/>
      <c r="S832" s="23"/>
      <c r="T832" s="23"/>
      <c r="U832" s="23"/>
      <c r="V832" s="23"/>
      <c r="W832" s="23"/>
      <c r="X832" s="23"/>
      <c r="Y832" s="23"/>
      <c r="Z832" s="23"/>
      <c r="AA832" s="23"/>
      <c r="AB832" s="23"/>
      <c r="AC832" s="23"/>
      <c r="AD832" s="23"/>
      <c r="AE832" s="23"/>
      <c r="AF832" s="23"/>
      <c r="AG832" s="23"/>
      <c r="AH832" s="23"/>
      <c r="AI832" s="23"/>
      <c r="AJ832" s="23"/>
      <c r="AK832" s="23"/>
      <c r="AL832" s="23"/>
      <c r="AM832" s="23"/>
      <c r="AN832" s="23"/>
      <c r="AO832" s="23"/>
      <c r="AP832" s="23"/>
    </row>
    <row r="833" spans="18:42">
      <c r="R833" s="23"/>
      <c r="S833" s="23"/>
      <c r="T833" s="23"/>
      <c r="U833" s="23"/>
      <c r="V833" s="23"/>
      <c r="W833" s="23"/>
      <c r="X833" s="23"/>
      <c r="Y833" s="23"/>
      <c r="Z833" s="23"/>
      <c r="AA833" s="23"/>
      <c r="AB833" s="23"/>
      <c r="AC833" s="23"/>
      <c r="AD833" s="23"/>
      <c r="AE833" s="23"/>
      <c r="AF833" s="23"/>
      <c r="AG833" s="23"/>
      <c r="AH833" s="23"/>
      <c r="AI833" s="23"/>
      <c r="AJ833" s="23"/>
      <c r="AK833" s="23"/>
      <c r="AL833" s="23"/>
      <c r="AM833" s="23"/>
      <c r="AN833" s="23"/>
      <c r="AO833" s="23"/>
      <c r="AP833" s="23"/>
    </row>
    <row r="834" spans="18:42">
      <c r="R834" s="23"/>
      <c r="S834" s="23"/>
      <c r="T834" s="23"/>
      <c r="U834" s="23"/>
      <c r="V834" s="23"/>
      <c r="W834" s="23"/>
      <c r="X834" s="23"/>
      <c r="Y834" s="23"/>
      <c r="Z834" s="23"/>
      <c r="AA834" s="23"/>
      <c r="AB834" s="23"/>
      <c r="AC834" s="23"/>
      <c r="AD834" s="23"/>
      <c r="AE834" s="23"/>
      <c r="AF834" s="23"/>
      <c r="AG834" s="23"/>
      <c r="AH834" s="23"/>
      <c r="AI834" s="23"/>
      <c r="AJ834" s="23"/>
      <c r="AK834" s="23"/>
      <c r="AL834" s="23"/>
      <c r="AM834" s="23"/>
      <c r="AN834" s="23"/>
      <c r="AO834" s="23"/>
      <c r="AP834" s="23"/>
    </row>
    <row r="835" spans="18:42">
      <c r="R835" s="23"/>
      <c r="S835" s="23"/>
      <c r="T835" s="23"/>
      <c r="U835" s="23"/>
      <c r="V835" s="23"/>
      <c r="W835" s="23"/>
      <c r="X835" s="23"/>
      <c r="Y835" s="23"/>
      <c r="Z835" s="23"/>
      <c r="AA835" s="23"/>
      <c r="AB835" s="23"/>
      <c r="AC835" s="23"/>
      <c r="AD835" s="23"/>
      <c r="AE835" s="23"/>
      <c r="AF835" s="23"/>
      <c r="AG835" s="23"/>
      <c r="AH835" s="23"/>
      <c r="AI835" s="23"/>
      <c r="AJ835" s="23"/>
      <c r="AK835" s="23"/>
      <c r="AL835" s="23"/>
      <c r="AM835" s="23"/>
      <c r="AN835" s="23"/>
      <c r="AO835" s="23"/>
      <c r="AP835" s="23"/>
    </row>
    <row r="836" spans="18:42">
      <c r="R836" s="23"/>
      <c r="S836" s="23"/>
      <c r="T836" s="23"/>
      <c r="U836" s="23"/>
      <c r="V836" s="23"/>
      <c r="W836" s="23"/>
      <c r="X836" s="23"/>
      <c r="Y836" s="23"/>
      <c r="Z836" s="23"/>
      <c r="AA836" s="23"/>
      <c r="AB836" s="23"/>
      <c r="AC836" s="23"/>
      <c r="AD836" s="23"/>
      <c r="AE836" s="23"/>
      <c r="AF836" s="23"/>
      <c r="AG836" s="23"/>
      <c r="AH836" s="23"/>
      <c r="AI836" s="23"/>
      <c r="AJ836" s="23"/>
      <c r="AK836" s="23"/>
      <c r="AL836" s="23"/>
      <c r="AM836" s="23"/>
      <c r="AN836" s="23"/>
      <c r="AO836" s="23"/>
      <c r="AP836" s="23"/>
    </row>
    <row r="837" spans="18:42">
      <c r="R837" s="23"/>
      <c r="S837" s="23"/>
      <c r="T837" s="23"/>
      <c r="U837" s="23"/>
      <c r="V837" s="23"/>
      <c r="W837" s="23"/>
      <c r="X837" s="23"/>
      <c r="Y837" s="23"/>
      <c r="Z837" s="23"/>
      <c r="AA837" s="23"/>
      <c r="AB837" s="23"/>
      <c r="AC837" s="23"/>
      <c r="AD837" s="23"/>
      <c r="AE837" s="23"/>
      <c r="AF837" s="23"/>
      <c r="AG837" s="23"/>
      <c r="AH837" s="23"/>
      <c r="AI837" s="23"/>
      <c r="AJ837" s="23"/>
      <c r="AK837" s="23"/>
      <c r="AL837" s="23"/>
      <c r="AM837" s="23"/>
      <c r="AN837" s="23"/>
      <c r="AO837" s="23"/>
      <c r="AP837" s="23"/>
    </row>
    <row r="838" spans="18:42">
      <c r="R838" s="23"/>
      <c r="S838" s="23"/>
      <c r="T838" s="23"/>
      <c r="U838" s="23"/>
      <c r="V838" s="23"/>
      <c r="W838" s="23"/>
      <c r="X838" s="23"/>
      <c r="Y838" s="23"/>
      <c r="Z838" s="23"/>
      <c r="AA838" s="23"/>
      <c r="AB838" s="23"/>
      <c r="AC838" s="23"/>
      <c r="AD838" s="23"/>
      <c r="AE838" s="23"/>
      <c r="AF838" s="23"/>
      <c r="AG838" s="23"/>
      <c r="AH838" s="23"/>
      <c r="AI838" s="23"/>
      <c r="AJ838" s="23"/>
      <c r="AK838" s="23"/>
      <c r="AL838" s="23"/>
      <c r="AM838" s="23"/>
      <c r="AN838" s="23"/>
      <c r="AO838" s="23"/>
      <c r="AP838" s="23"/>
    </row>
    <row r="839" spans="18:42">
      <c r="R839" s="23"/>
      <c r="S839" s="23"/>
      <c r="T839" s="23"/>
      <c r="U839" s="23"/>
      <c r="V839" s="23"/>
      <c r="W839" s="23"/>
      <c r="X839" s="23"/>
      <c r="Y839" s="23"/>
      <c r="Z839" s="23"/>
      <c r="AA839" s="23"/>
      <c r="AB839" s="23"/>
      <c r="AC839" s="23"/>
      <c r="AD839" s="23"/>
      <c r="AE839" s="23"/>
      <c r="AF839" s="23"/>
      <c r="AG839" s="23"/>
      <c r="AH839" s="23"/>
      <c r="AI839" s="23"/>
      <c r="AJ839" s="23"/>
      <c r="AK839" s="23"/>
      <c r="AL839" s="23"/>
      <c r="AM839" s="23"/>
      <c r="AN839" s="23"/>
      <c r="AO839" s="23"/>
      <c r="AP839" s="23"/>
    </row>
    <row r="840" spans="18:42">
      <c r="R840" s="23"/>
      <c r="S840" s="23"/>
      <c r="T840" s="23"/>
      <c r="U840" s="23"/>
      <c r="V840" s="23"/>
      <c r="W840" s="23"/>
      <c r="X840" s="23"/>
      <c r="Y840" s="23"/>
      <c r="Z840" s="23"/>
      <c r="AA840" s="23"/>
      <c r="AB840" s="23"/>
      <c r="AC840" s="23"/>
      <c r="AD840" s="23"/>
      <c r="AE840" s="23"/>
      <c r="AF840" s="23"/>
      <c r="AG840" s="23"/>
      <c r="AH840" s="23"/>
      <c r="AI840" s="23"/>
      <c r="AJ840" s="23"/>
      <c r="AK840" s="23"/>
      <c r="AL840" s="23"/>
      <c r="AM840" s="23"/>
      <c r="AN840" s="23"/>
      <c r="AO840" s="23"/>
      <c r="AP840" s="23"/>
    </row>
    <row r="841" spans="18:42">
      <c r="R841" s="23"/>
      <c r="S841" s="23"/>
      <c r="T841" s="23"/>
      <c r="U841" s="23"/>
      <c r="V841" s="23"/>
      <c r="W841" s="23"/>
      <c r="X841" s="23"/>
      <c r="Y841" s="23"/>
      <c r="Z841" s="23"/>
      <c r="AA841" s="23"/>
      <c r="AB841" s="23"/>
      <c r="AC841" s="23"/>
      <c r="AD841" s="23"/>
      <c r="AE841" s="23"/>
      <c r="AF841" s="23"/>
      <c r="AG841" s="23"/>
      <c r="AH841" s="23"/>
      <c r="AI841" s="23"/>
      <c r="AJ841" s="23"/>
      <c r="AK841" s="23"/>
      <c r="AL841" s="23"/>
      <c r="AM841" s="23"/>
      <c r="AN841" s="23"/>
      <c r="AO841" s="23"/>
      <c r="AP841" s="23"/>
    </row>
    <row r="842" spans="18:42">
      <c r="R842" s="23"/>
      <c r="S842" s="23"/>
      <c r="T842" s="23"/>
      <c r="U842" s="23"/>
      <c r="V842" s="23"/>
      <c r="W842" s="23"/>
      <c r="X842" s="23"/>
      <c r="Y842" s="23"/>
      <c r="Z842" s="23"/>
      <c r="AA842" s="23"/>
      <c r="AB842" s="23"/>
      <c r="AC842" s="23"/>
      <c r="AD842" s="23"/>
      <c r="AE842" s="23"/>
      <c r="AF842" s="23"/>
      <c r="AG842" s="23"/>
      <c r="AH842" s="23"/>
      <c r="AI842" s="23"/>
      <c r="AJ842" s="23"/>
      <c r="AK842" s="23"/>
      <c r="AL842" s="23"/>
      <c r="AM842" s="23"/>
      <c r="AN842" s="23"/>
      <c r="AO842" s="23"/>
      <c r="AP842" s="23"/>
    </row>
    <row r="843" spans="18:42">
      <c r="R843" s="23"/>
      <c r="S843" s="23"/>
      <c r="T843" s="23"/>
      <c r="U843" s="23"/>
      <c r="V843" s="23"/>
      <c r="W843" s="23"/>
      <c r="X843" s="23"/>
      <c r="Y843" s="23"/>
      <c r="Z843" s="23"/>
      <c r="AA843" s="23"/>
      <c r="AB843" s="23"/>
      <c r="AC843" s="23"/>
      <c r="AD843" s="23"/>
      <c r="AE843" s="23"/>
      <c r="AF843" s="23"/>
      <c r="AG843" s="23"/>
      <c r="AH843" s="23"/>
      <c r="AI843" s="23"/>
      <c r="AJ843" s="23"/>
      <c r="AK843" s="23"/>
      <c r="AL843" s="23"/>
      <c r="AM843" s="23"/>
      <c r="AN843" s="23"/>
      <c r="AO843" s="23"/>
      <c r="AP843" s="23"/>
    </row>
    <row r="844" spans="18:42">
      <c r="R844" s="23"/>
      <c r="S844" s="23"/>
      <c r="T844" s="23"/>
      <c r="U844" s="23"/>
      <c r="V844" s="23"/>
      <c r="W844" s="23"/>
      <c r="X844" s="23"/>
      <c r="Y844" s="23"/>
      <c r="Z844" s="23"/>
      <c r="AA844" s="23"/>
      <c r="AB844" s="23"/>
      <c r="AC844" s="23"/>
      <c r="AD844" s="23"/>
      <c r="AE844" s="23"/>
      <c r="AF844" s="23"/>
      <c r="AG844" s="23"/>
      <c r="AH844" s="23"/>
      <c r="AI844" s="23"/>
      <c r="AJ844" s="23"/>
      <c r="AK844" s="23"/>
      <c r="AL844" s="23"/>
      <c r="AM844" s="23"/>
      <c r="AN844" s="23"/>
      <c r="AO844" s="23"/>
      <c r="AP844" s="23"/>
    </row>
    <row r="845" spans="18:42">
      <c r="R845" s="23"/>
      <c r="S845" s="23"/>
      <c r="T845" s="23"/>
      <c r="U845" s="23"/>
      <c r="V845" s="23"/>
      <c r="W845" s="23"/>
      <c r="X845" s="23"/>
      <c r="Y845" s="23"/>
      <c r="Z845" s="23"/>
      <c r="AA845" s="23"/>
      <c r="AB845" s="23"/>
      <c r="AC845" s="23"/>
      <c r="AD845" s="23"/>
      <c r="AE845" s="23"/>
      <c r="AF845" s="23"/>
      <c r="AG845" s="23"/>
      <c r="AH845" s="23"/>
      <c r="AI845" s="23"/>
      <c r="AJ845" s="23"/>
      <c r="AK845" s="23"/>
      <c r="AL845" s="23"/>
      <c r="AM845" s="23"/>
      <c r="AN845" s="23"/>
      <c r="AO845" s="23"/>
      <c r="AP845" s="23"/>
    </row>
    <row r="846" spans="18:42">
      <c r="R846" s="23"/>
      <c r="S846" s="23"/>
      <c r="T846" s="23"/>
      <c r="U846" s="23"/>
      <c r="V846" s="23"/>
      <c r="W846" s="23"/>
      <c r="X846" s="23"/>
      <c r="Y846" s="23"/>
      <c r="Z846" s="23"/>
      <c r="AA846" s="23"/>
      <c r="AB846" s="23"/>
      <c r="AC846" s="23"/>
      <c r="AD846" s="23"/>
      <c r="AE846" s="23"/>
      <c r="AF846" s="23"/>
      <c r="AG846" s="23"/>
      <c r="AH846" s="23"/>
      <c r="AI846" s="23"/>
      <c r="AJ846" s="23"/>
      <c r="AK846" s="23"/>
      <c r="AL846" s="23"/>
      <c r="AM846" s="23"/>
      <c r="AN846" s="23"/>
      <c r="AO846" s="23"/>
      <c r="AP846" s="23"/>
    </row>
    <row r="847" spans="18:42">
      <c r="R847" s="23"/>
      <c r="S847" s="23"/>
      <c r="T847" s="23"/>
      <c r="U847" s="23"/>
      <c r="V847" s="23"/>
      <c r="W847" s="23"/>
      <c r="X847" s="23"/>
      <c r="Y847" s="23"/>
      <c r="Z847" s="23"/>
      <c r="AA847" s="23"/>
      <c r="AB847" s="23"/>
      <c r="AC847" s="23"/>
      <c r="AD847" s="23"/>
      <c r="AE847" s="23"/>
      <c r="AF847" s="23"/>
      <c r="AG847" s="23"/>
      <c r="AH847" s="23"/>
      <c r="AI847" s="23"/>
      <c r="AJ847" s="23"/>
      <c r="AK847" s="23"/>
      <c r="AL847" s="23"/>
      <c r="AM847" s="23"/>
      <c r="AN847" s="23"/>
      <c r="AO847" s="23"/>
      <c r="AP847" s="23"/>
    </row>
    <row r="848" spans="18:42">
      <c r="R848" s="23"/>
      <c r="S848" s="23"/>
      <c r="T848" s="23"/>
      <c r="U848" s="23"/>
      <c r="V848" s="23"/>
      <c r="W848" s="23"/>
      <c r="X848" s="23"/>
      <c r="Y848" s="23"/>
      <c r="Z848" s="23"/>
      <c r="AA848" s="23"/>
      <c r="AB848" s="23"/>
      <c r="AC848" s="23"/>
      <c r="AD848" s="23"/>
      <c r="AE848" s="23"/>
      <c r="AF848" s="23"/>
      <c r="AG848" s="23"/>
      <c r="AH848" s="23"/>
      <c r="AI848" s="23"/>
      <c r="AJ848" s="23"/>
      <c r="AK848" s="23"/>
      <c r="AL848" s="23"/>
      <c r="AM848" s="23"/>
      <c r="AN848" s="23"/>
      <c r="AO848" s="23"/>
      <c r="AP848" s="23"/>
    </row>
    <row r="849" spans="18:42">
      <c r="R849" s="23"/>
      <c r="S849" s="23"/>
      <c r="T849" s="23"/>
      <c r="U849" s="23"/>
      <c r="V849" s="23"/>
      <c r="W849" s="23"/>
      <c r="X849" s="23"/>
      <c r="Y849" s="23"/>
      <c r="Z849" s="23"/>
      <c r="AA849" s="23"/>
      <c r="AB849" s="23"/>
      <c r="AC849" s="23"/>
      <c r="AD849" s="23"/>
      <c r="AE849" s="23"/>
      <c r="AF849" s="23"/>
      <c r="AG849" s="23"/>
      <c r="AH849" s="23"/>
      <c r="AI849" s="23"/>
      <c r="AJ849" s="23"/>
      <c r="AK849" s="23"/>
      <c r="AL849" s="23"/>
      <c r="AM849" s="23"/>
      <c r="AN849" s="23"/>
      <c r="AO849" s="23"/>
      <c r="AP849" s="23"/>
    </row>
    <row r="850" spans="18:42">
      <c r="R850" s="23"/>
      <c r="S850" s="23"/>
      <c r="T850" s="23"/>
      <c r="U850" s="23"/>
      <c r="V850" s="23"/>
      <c r="W850" s="23"/>
      <c r="X850" s="23"/>
      <c r="Y850" s="23"/>
      <c r="Z850" s="23"/>
      <c r="AA850" s="23"/>
      <c r="AB850" s="23"/>
      <c r="AC850" s="23"/>
      <c r="AD850" s="23"/>
      <c r="AE850" s="23"/>
      <c r="AF850" s="23"/>
      <c r="AG850" s="23"/>
      <c r="AH850" s="23"/>
      <c r="AI850" s="23"/>
      <c r="AJ850" s="23"/>
      <c r="AK850" s="23"/>
      <c r="AL850" s="23"/>
      <c r="AM850" s="23"/>
      <c r="AN850" s="23"/>
      <c r="AO850" s="23"/>
      <c r="AP850" s="23"/>
    </row>
    <row r="851" spans="18:42">
      <c r="R851" s="23"/>
      <c r="S851" s="23"/>
      <c r="T851" s="23"/>
      <c r="U851" s="23"/>
      <c r="V851" s="23"/>
      <c r="W851" s="23"/>
      <c r="X851" s="23"/>
      <c r="Y851" s="23"/>
      <c r="Z851" s="23"/>
      <c r="AA851" s="23"/>
      <c r="AB851" s="23"/>
      <c r="AC851" s="23"/>
      <c r="AD851" s="23"/>
      <c r="AE851" s="23"/>
      <c r="AF851" s="23"/>
      <c r="AG851" s="23"/>
      <c r="AH851" s="23"/>
      <c r="AI851" s="23"/>
      <c r="AJ851" s="23"/>
      <c r="AK851" s="23"/>
      <c r="AL851" s="23"/>
      <c r="AM851" s="23"/>
      <c r="AN851" s="23"/>
      <c r="AO851" s="23"/>
      <c r="AP851" s="23"/>
    </row>
    <row r="852" spans="18:42">
      <c r="R852" s="23"/>
      <c r="S852" s="23"/>
      <c r="T852" s="23"/>
      <c r="U852" s="23"/>
      <c r="V852" s="23"/>
      <c r="W852" s="23"/>
      <c r="X852" s="23"/>
      <c r="Y852" s="23"/>
      <c r="Z852" s="23"/>
      <c r="AA852" s="23"/>
      <c r="AB852" s="23"/>
      <c r="AC852" s="23"/>
      <c r="AD852" s="23"/>
      <c r="AE852" s="23"/>
      <c r="AF852" s="23"/>
      <c r="AG852" s="23"/>
      <c r="AH852" s="23"/>
      <c r="AI852" s="23"/>
      <c r="AJ852" s="23"/>
      <c r="AK852" s="23"/>
      <c r="AL852" s="23"/>
      <c r="AM852" s="23"/>
      <c r="AN852" s="23"/>
      <c r="AO852" s="23"/>
      <c r="AP852" s="23"/>
    </row>
    <row r="853" spans="18:42">
      <c r="R853" s="23"/>
      <c r="S853" s="23"/>
      <c r="T853" s="23"/>
      <c r="U853" s="23"/>
      <c r="V853" s="23"/>
      <c r="W853" s="23"/>
      <c r="X853" s="23"/>
      <c r="Y853" s="23"/>
      <c r="Z853" s="23"/>
      <c r="AA853" s="23"/>
      <c r="AB853" s="23"/>
      <c r="AC853" s="23"/>
      <c r="AD853" s="23"/>
      <c r="AE853" s="23"/>
      <c r="AF853" s="23"/>
      <c r="AG853" s="23"/>
      <c r="AH853" s="23"/>
      <c r="AI853" s="23"/>
      <c r="AJ853" s="23"/>
      <c r="AK853" s="23"/>
      <c r="AL853" s="23"/>
      <c r="AM853" s="23"/>
      <c r="AN853" s="23"/>
      <c r="AO853" s="23"/>
      <c r="AP853" s="23"/>
    </row>
    <row r="854" spans="18:42">
      <c r="R854" s="23"/>
      <c r="S854" s="23"/>
      <c r="T854" s="23"/>
      <c r="U854" s="23"/>
      <c r="V854" s="23"/>
      <c r="W854" s="23"/>
      <c r="X854" s="23"/>
      <c r="Y854" s="23"/>
      <c r="Z854" s="23"/>
      <c r="AA854" s="23"/>
      <c r="AB854" s="23"/>
      <c r="AC854" s="23"/>
      <c r="AD854" s="23"/>
      <c r="AE854" s="23"/>
      <c r="AF854" s="23"/>
      <c r="AG854" s="23"/>
      <c r="AH854" s="23"/>
      <c r="AI854" s="23"/>
      <c r="AJ854" s="23"/>
      <c r="AK854" s="23"/>
      <c r="AL854" s="23"/>
      <c r="AM854" s="23"/>
      <c r="AN854" s="23"/>
      <c r="AO854" s="23"/>
      <c r="AP854" s="23"/>
    </row>
    <row r="855" spans="18:42">
      <c r="R855" s="23"/>
      <c r="S855" s="23"/>
      <c r="T855" s="23"/>
      <c r="U855" s="23"/>
      <c r="V855" s="23"/>
      <c r="W855" s="23"/>
      <c r="X855" s="23"/>
      <c r="Y855" s="23"/>
      <c r="Z855" s="23"/>
      <c r="AA855" s="23"/>
      <c r="AB855" s="23"/>
      <c r="AC855" s="23"/>
      <c r="AD855" s="23"/>
      <c r="AE855" s="23"/>
      <c r="AF855" s="23"/>
      <c r="AG855" s="23"/>
      <c r="AH855" s="23"/>
      <c r="AI855" s="23"/>
      <c r="AJ855" s="23"/>
      <c r="AK855" s="23"/>
      <c r="AL855" s="23"/>
      <c r="AM855" s="23"/>
      <c r="AN855" s="23"/>
      <c r="AO855" s="23"/>
      <c r="AP855" s="23"/>
    </row>
    <row r="856" spans="18:42">
      <c r="R856" s="23"/>
      <c r="S856" s="23"/>
      <c r="T856" s="23"/>
      <c r="U856" s="23"/>
      <c r="V856" s="23"/>
      <c r="W856" s="23"/>
      <c r="X856" s="23"/>
      <c r="Y856" s="23"/>
      <c r="Z856" s="23"/>
      <c r="AA856" s="23"/>
      <c r="AB856" s="23"/>
      <c r="AC856" s="23"/>
      <c r="AD856" s="23"/>
      <c r="AE856" s="23"/>
      <c r="AF856" s="23"/>
      <c r="AG856" s="23"/>
      <c r="AH856" s="23"/>
      <c r="AI856" s="23"/>
      <c r="AJ856" s="23"/>
      <c r="AK856" s="23"/>
      <c r="AL856" s="23"/>
      <c r="AM856" s="23"/>
      <c r="AN856" s="23"/>
      <c r="AO856" s="23"/>
      <c r="AP856" s="23"/>
    </row>
    <row r="857" spans="18:42">
      <c r="R857" s="23"/>
      <c r="S857" s="23"/>
      <c r="T857" s="23"/>
      <c r="U857" s="23"/>
      <c r="V857" s="23"/>
      <c r="W857" s="23"/>
      <c r="X857" s="23"/>
      <c r="Y857" s="23"/>
      <c r="Z857" s="23"/>
      <c r="AA857" s="23"/>
      <c r="AB857" s="23"/>
      <c r="AC857" s="23"/>
      <c r="AD857" s="23"/>
      <c r="AE857" s="23"/>
      <c r="AF857" s="23"/>
      <c r="AG857" s="23"/>
      <c r="AH857" s="23"/>
      <c r="AI857" s="23"/>
      <c r="AJ857" s="23"/>
      <c r="AK857" s="23"/>
      <c r="AL857" s="23"/>
      <c r="AM857" s="23"/>
      <c r="AN857" s="23"/>
      <c r="AO857" s="23"/>
      <c r="AP857" s="23"/>
    </row>
    <row r="858" spans="18:42">
      <c r="R858" s="23"/>
      <c r="S858" s="23"/>
      <c r="T858" s="23"/>
      <c r="U858" s="23"/>
      <c r="V858" s="23"/>
      <c r="W858" s="23"/>
      <c r="X858" s="23"/>
      <c r="Y858" s="23"/>
      <c r="Z858" s="23"/>
      <c r="AA858" s="23"/>
      <c r="AB858" s="23"/>
      <c r="AC858" s="23"/>
      <c r="AD858" s="23"/>
      <c r="AE858" s="23"/>
      <c r="AF858" s="23"/>
      <c r="AG858" s="23"/>
      <c r="AH858" s="23"/>
      <c r="AI858" s="23"/>
      <c r="AJ858" s="23"/>
      <c r="AK858" s="23"/>
      <c r="AL858" s="23"/>
      <c r="AM858" s="23"/>
      <c r="AN858" s="23"/>
      <c r="AO858" s="23"/>
      <c r="AP858" s="23"/>
    </row>
    <row r="859" spans="18:42">
      <c r="R859" s="23"/>
      <c r="S859" s="23"/>
      <c r="T859" s="23"/>
      <c r="U859" s="23"/>
      <c r="V859" s="23"/>
      <c r="W859" s="23"/>
      <c r="X859" s="23"/>
      <c r="Y859" s="23"/>
      <c r="Z859" s="23"/>
      <c r="AA859" s="23"/>
      <c r="AB859" s="23"/>
      <c r="AC859" s="23"/>
      <c r="AD859" s="23"/>
      <c r="AE859" s="23"/>
      <c r="AF859" s="23"/>
      <c r="AG859" s="23"/>
      <c r="AH859" s="23"/>
      <c r="AI859" s="23"/>
      <c r="AJ859" s="23"/>
      <c r="AK859" s="23"/>
      <c r="AL859" s="23"/>
      <c r="AM859" s="23"/>
      <c r="AN859" s="23"/>
      <c r="AO859" s="23"/>
      <c r="AP859" s="23"/>
    </row>
    <row r="860" spans="18:42">
      <c r="R860" s="23"/>
      <c r="S860" s="23"/>
      <c r="T860" s="23"/>
      <c r="U860" s="23"/>
      <c r="V860" s="23"/>
      <c r="W860" s="23"/>
      <c r="X860" s="23"/>
      <c r="Y860" s="23"/>
      <c r="Z860" s="23"/>
      <c r="AA860" s="23"/>
      <c r="AB860" s="23"/>
      <c r="AC860" s="23"/>
      <c r="AD860" s="23"/>
      <c r="AE860" s="23"/>
      <c r="AF860" s="23"/>
      <c r="AG860" s="23"/>
      <c r="AH860" s="23"/>
      <c r="AI860" s="23"/>
      <c r="AJ860" s="23"/>
      <c r="AK860" s="23"/>
      <c r="AL860" s="23"/>
      <c r="AM860" s="23"/>
      <c r="AN860" s="23"/>
      <c r="AO860" s="23"/>
      <c r="AP860" s="23"/>
    </row>
    <row r="861" spans="18:42">
      <c r="R861" s="23"/>
      <c r="S861" s="23"/>
      <c r="T861" s="23"/>
      <c r="U861" s="23"/>
      <c r="V861" s="23"/>
      <c r="W861" s="23"/>
      <c r="X861" s="23"/>
      <c r="Y861" s="23"/>
      <c r="Z861" s="23"/>
      <c r="AA861" s="23"/>
      <c r="AB861" s="23"/>
      <c r="AC861" s="23"/>
      <c r="AD861" s="23"/>
      <c r="AE861" s="23"/>
      <c r="AF861" s="23"/>
      <c r="AG861" s="23"/>
      <c r="AH861" s="23"/>
      <c r="AI861" s="23"/>
      <c r="AJ861" s="23"/>
      <c r="AK861" s="23"/>
      <c r="AL861" s="23"/>
      <c r="AM861" s="23"/>
      <c r="AN861" s="23"/>
      <c r="AO861" s="23"/>
      <c r="AP861" s="23"/>
    </row>
    <row r="862" spans="18:42">
      <c r="R862" s="23"/>
      <c r="S862" s="23"/>
      <c r="T862" s="23"/>
      <c r="U862" s="23"/>
      <c r="V862" s="23"/>
      <c r="W862" s="23"/>
      <c r="X862" s="23"/>
      <c r="Y862" s="23"/>
      <c r="Z862" s="23"/>
      <c r="AA862" s="23"/>
      <c r="AB862" s="23"/>
      <c r="AC862" s="23"/>
      <c r="AD862" s="23"/>
      <c r="AE862" s="23"/>
      <c r="AF862" s="23"/>
      <c r="AG862" s="23"/>
      <c r="AH862" s="23"/>
      <c r="AI862" s="23"/>
      <c r="AJ862" s="23"/>
      <c r="AK862" s="23"/>
      <c r="AL862" s="23"/>
      <c r="AM862" s="23"/>
      <c r="AN862" s="23"/>
      <c r="AO862" s="23"/>
      <c r="AP862" s="23"/>
    </row>
    <row r="863" spans="18:42">
      <c r="R863" s="23"/>
      <c r="S863" s="23"/>
      <c r="T863" s="23"/>
      <c r="U863" s="23"/>
      <c r="V863" s="23"/>
      <c r="W863" s="23"/>
      <c r="X863" s="23"/>
      <c r="Y863" s="23"/>
      <c r="Z863" s="23"/>
      <c r="AA863" s="23"/>
      <c r="AB863" s="23"/>
      <c r="AC863" s="23"/>
      <c r="AD863" s="23"/>
      <c r="AE863" s="23"/>
      <c r="AF863" s="23"/>
      <c r="AG863" s="23"/>
      <c r="AH863" s="23"/>
      <c r="AI863" s="23"/>
      <c r="AJ863" s="23"/>
      <c r="AK863" s="23"/>
      <c r="AL863" s="23"/>
      <c r="AM863" s="23"/>
      <c r="AN863" s="23"/>
      <c r="AO863" s="23"/>
      <c r="AP863" s="23"/>
    </row>
    <row r="864" spans="18:42">
      <c r="R864" s="23"/>
      <c r="S864" s="23"/>
      <c r="T864" s="23"/>
      <c r="U864" s="23"/>
      <c r="V864" s="23"/>
      <c r="W864" s="23"/>
      <c r="X864" s="23"/>
      <c r="Y864" s="23"/>
      <c r="Z864" s="23"/>
      <c r="AA864" s="23"/>
      <c r="AB864" s="23"/>
      <c r="AC864" s="23"/>
      <c r="AD864" s="23"/>
      <c r="AE864" s="23"/>
      <c r="AF864" s="23"/>
      <c r="AG864" s="23"/>
      <c r="AH864" s="23"/>
      <c r="AI864" s="23"/>
      <c r="AJ864" s="23"/>
      <c r="AK864" s="23"/>
      <c r="AL864" s="23"/>
      <c r="AM864" s="23"/>
      <c r="AN864" s="23"/>
      <c r="AO864" s="23"/>
      <c r="AP864" s="23"/>
    </row>
    <row r="865" spans="18:42">
      <c r="R865" s="23"/>
      <c r="S865" s="23"/>
      <c r="T865" s="23"/>
      <c r="U865" s="23"/>
      <c r="V865" s="23"/>
      <c r="W865" s="23"/>
      <c r="X865" s="23"/>
      <c r="Y865" s="23"/>
      <c r="Z865" s="23"/>
      <c r="AA865" s="23"/>
      <c r="AB865" s="23"/>
      <c r="AC865" s="23"/>
      <c r="AD865" s="23"/>
      <c r="AE865" s="23"/>
      <c r="AF865" s="23"/>
      <c r="AG865" s="23"/>
      <c r="AH865" s="23"/>
      <c r="AI865" s="23"/>
      <c r="AJ865" s="23"/>
      <c r="AK865" s="23"/>
      <c r="AL865" s="23"/>
      <c r="AM865" s="23"/>
      <c r="AN865" s="23"/>
      <c r="AO865" s="23"/>
      <c r="AP865" s="23"/>
    </row>
    <row r="866" spans="18:42">
      <c r="R866" s="23"/>
      <c r="S866" s="23"/>
      <c r="T866" s="23"/>
      <c r="U866" s="23"/>
      <c r="V866" s="23"/>
      <c r="W866" s="23"/>
      <c r="X866" s="23"/>
      <c r="Y866" s="23"/>
      <c r="Z866" s="23"/>
      <c r="AA866" s="23"/>
      <c r="AB866" s="23"/>
      <c r="AC866" s="23"/>
      <c r="AD866" s="23"/>
      <c r="AE866" s="23"/>
      <c r="AF866" s="23"/>
      <c r="AG866" s="23"/>
      <c r="AH866" s="23"/>
      <c r="AI866" s="23"/>
      <c r="AJ866" s="23"/>
      <c r="AK866" s="23"/>
      <c r="AL866" s="23"/>
      <c r="AM866" s="23"/>
      <c r="AN866" s="23"/>
      <c r="AO866" s="23"/>
      <c r="AP866" s="23"/>
    </row>
    <row r="867" spans="18:42">
      <c r="R867" s="23"/>
      <c r="S867" s="23"/>
      <c r="T867" s="23"/>
      <c r="U867" s="23"/>
      <c r="V867" s="23"/>
      <c r="W867" s="23"/>
      <c r="X867" s="23"/>
      <c r="Y867" s="23"/>
      <c r="Z867" s="23"/>
      <c r="AA867" s="23"/>
      <c r="AB867" s="23"/>
      <c r="AC867" s="23"/>
      <c r="AD867" s="23"/>
      <c r="AE867" s="23"/>
      <c r="AF867" s="23"/>
      <c r="AG867" s="23"/>
      <c r="AH867" s="23"/>
      <c r="AI867" s="23"/>
      <c r="AJ867" s="23"/>
      <c r="AK867" s="23"/>
      <c r="AL867" s="23"/>
      <c r="AM867" s="23"/>
      <c r="AN867" s="23"/>
      <c r="AO867" s="23"/>
      <c r="AP867" s="23"/>
    </row>
    <row r="868" spans="18:42">
      <c r="R868" s="23"/>
      <c r="S868" s="23"/>
      <c r="T868" s="23"/>
      <c r="U868" s="23"/>
      <c r="V868" s="23"/>
      <c r="W868" s="23"/>
      <c r="X868" s="23"/>
      <c r="Y868" s="23"/>
      <c r="Z868" s="23"/>
      <c r="AA868" s="23"/>
      <c r="AB868" s="23"/>
      <c r="AC868" s="23"/>
      <c r="AD868" s="23"/>
      <c r="AE868" s="23"/>
      <c r="AF868" s="23"/>
      <c r="AG868" s="23"/>
      <c r="AH868" s="23"/>
      <c r="AI868" s="23"/>
      <c r="AJ868" s="23"/>
      <c r="AK868" s="23"/>
      <c r="AL868" s="23"/>
      <c r="AM868" s="23"/>
      <c r="AN868" s="23"/>
      <c r="AO868" s="23"/>
      <c r="AP868" s="23"/>
    </row>
    <row r="869" spans="18:42">
      <c r="R869" s="23"/>
      <c r="S869" s="23"/>
      <c r="T869" s="23"/>
      <c r="U869" s="23"/>
      <c r="V869" s="23"/>
      <c r="W869" s="23"/>
      <c r="X869" s="23"/>
      <c r="Y869" s="23"/>
      <c r="Z869" s="23"/>
      <c r="AA869" s="23"/>
      <c r="AB869" s="23"/>
      <c r="AC869" s="23"/>
      <c r="AD869" s="23"/>
      <c r="AE869" s="23"/>
      <c r="AF869" s="23"/>
      <c r="AG869" s="23"/>
      <c r="AH869" s="23"/>
      <c r="AI869" s="23"/>
      <c r="AJ869" s="23"/>
      <c r="AK869" s="23"/>
      <c r="AL869" s="23"/>
      <c r="AM869" s="23"/>
      <c r="AN869" s="23"/>
      <c r="AO869" s="23"/>
      <c r="AP869" s="23"/>
    </row>
    <row r="870" spans="18:42">
      <c r="R870" s="23"/>
      <c r="S870" s="23"/>
      <c r="T870" s="23"/>
      <c r="U870" s="23"/>
      <c r="V870" s="23"/>
      <c r="W870" s="23"/>
      <c r="X870" s="23"/>
      <c r="Y870" s="23"/>
      <c r="Z870" s="23"/>
      <c r="AA870" s="23"/>
      <c r="AB870" s="23"/>
      <c r="AC870" s="23"/>
      <c r="AD870" s="23"/>
      <c r="AE870" s="23"/>
      <c r="AF870" s="23"/>
      <c r="AG870" s="23"/>
      <c r="AH870" s="23"/>
      <c r="AI870" s="23"/>
      <c r="AJ870" s="23"/>
      <c r="AK870" s="23"/>
      <c r="AL870" s="23"/>
      <c r="AM870" s="23"/>
      <c r="AN870" s="23"/>
      <c r="AO870" s="23"/>
      <c r="AP870" s="23"/>
    </row>
    <row r="871" spans="18:42">
      <c r="R871" s="23"/>
      <c r="S871" s="23"/>
      <c r="T871" s="23"/>
      <c r="U871" s="23"/>
      <c r="V871" s="23"/>
      <c r="W871" s="23"/>
      <c r="X871" s="23"/>
      <c r="Y871" s="23"/>
      <c r="Z871" s="23"/>
      <c r="AA871" s="23"/>
      <c r="AB871" s="23"/>
      <c r="AC871" s="23"/>
      <c r="AD871" s="23"/>
      <c r="AE871" s="23"/>
      <c r="AF871" s="23"/>
      <c r="AG871" s="23"/>
      <c r="AH871" s="23"/>
      <c r="AI871" s="23"/>
      <c r="AJ871" s="23"/>
      <c r="AK871" s="23"/>
      <c r="AL871" s="23"/>
      <c r="AM871" s="23"/>
      <c r="AN871" s="23"/>
      <c r="AO871" s="23"/>
      <c r="AP871" s="23"/>
    </row>
    <row r="872" spans="18:42">
      <c r="R872" s="23"/>
      <c r="S872" s="23"/>
      <c r="T872" s="23"/>
      <c r="U872" s="23"/>
      <c r="V872" s="23"/>
      <c r="W872" s="23"/>
      <c r="X872" s="23"/>
      <c r="Y872" s="23"/>
      <c r="Z872" s="23"/>
      <c r="AA872" s="23"/>
      <c r="AB872" s="23"/>
      <c r="AC872" s="23"/>
      <c r="AD872" s="23"/>
      <c r="AE872" s="23"/>
      <c r="AF872" s="23"/>
      <c r="AG872" s="23"/>
      <c r="AH872" s="23"/>
      <c r="AI872" s="23"/>
      <c r="AJ872" s="23"/>
      <c r="AK872" s="23"/>
      <c r="AL872" s="23"/>
      <c r="AM872" s="23"/>
      <c r="AN872" s="23"/>
      <c r="AO872" s="23"/>
      <c r="AP872" s="23"/>
    </row>
    <row r="873" spans="18:42">
      <c r="R873" s="23"/>
      <c r="S873" s="23"/>
      <c r="T873" s="23"/>
      <c r="U873" s="23"/>
      <c r="V873" s="23"/>
      <c r="W873" s="23"/>
      <c r="X873" s="23"/>
      <c r="Y873" s="23"/>
      <c r="Z873" s="23"/>
      <c r="AA873" s="23"/>
      <c r="AB873" s="23"/>
      <c r="AC873" s="23"/>
      <c r="AD873" s="23"/>
      <c r="AE873" s="23"/>
      <c r="AF873" s="23"/>
      <c r="AG873" s="23"/>
      <c r="AH873" s="23"/>
      <c r="AI873" s="23"/>
      <c r="AJ873" s="23"/>
      <c r="AK873" s="23"/>
      <c r="AL873" s="23"/>
      <c r="AM873" s="23"/>
      <c r="AN873" s="23"/>
      <c r="AO873" s="23"/>
      <c r="AP873" s="23"/>
    </row>
    <row r="874" spans="18:42">
      <c r="R874" s="23"/>
      <c r="S874" s="23"/>
      <c r="T874" s="23"/>
      <c r="U874" s="23"/>
      <c r="V874" s="23"/>
      <c r="W874" s="23"/>
      <c r="X874" s="23"/>
      <c r="Y874" s="23"/>
      <c r="Z874" s="23"/>
      <c r="AA874" s="23"/>
      <c r="AB874" s="23"/>
      <c r="AC874" s="23"/>
      <c r="AD874" s="23"/>
      <c r="AE874" s="23"/>
      <c r="AF874" s="23"/>
      <c r="AG874" s="23"/>
      <c r="AH874" s="23"/>
      <c r="AI874" s="23"/>
      <c r="AJ874" s="23"/>
      <c r="AK874" s="23"/>
      <c r="AL874" s="23"/>
      <c r="AM874" s="23"/>
      <c r="AN874" s="23"/>
      <c r="AO874" s="23"/>
      <c r="AP874" s="23"/>
    </row>
    <row r="875" spans="18:42">
      <c r="R875" s="23"/>
      <c r="S875" s="23"/>
      <c r="T875" s="23"/>
      <c r="U875" s="23"/>
      <c r="V875" s="23"/>
      <c r="W875" s="23"/>
      <c r="X875" s="23"/>
      <c r="Y875" s="23"/>
      <c r="Z875" s="23"/>
      <c r="AA875" s="23"/>
      <c r="AB875" s="23"/>
      <c r="AC875" s="23"/>
      <c r="AD875" s="23"/>
      <c r="AE875" s="23"/>
      <c r="AF875" s="23"/>
      <c r="AG875" s="23"/>
      <c r="AH875" s="23"/>
      <c r="AI875" s="23"/>
      <c r="AJ875" s="23"/>
      <c r="AK875" s="23"/>
      <c r="AL875" s="23"/>
      <c r="AM875" s="23"/>
      <c r="AN875" s="23"/>
      <c r="AO875" s="23"/>
      <c r="AP875" s="23"/>
    </row>
    <row r="876" spans="18:42">
      <c r="R876" s="23"/>
      <c r="S876" s="23"/>
      <c r="T876" s="23"/>
      <c r="U876" s="23"/>
      <c r="V876" s="23"/>
      <c r="W876" s="23"/>
      <c r="X876" s="23"/>
      <c r="Y876" s="23"/>
      <c r="Z876" s="23"/>
      <c r="AA876" s="23"/>
      <c r="AB876" s="23"/>
      <c r="AC876" s="23"/>
      <c r="AD876" s="23"/>
      <c r="AE876" s="23"/>
      <c r="AF876" s="23"/>
      <c r="AG876" s="23"/>
      <c r="AH876" s="23"/>
      <c r="AI876" s="23"/>
      <c r="AJ876" s="23"/>
      <c r="AK876" s="23"/>
      <c r="AL876" s="23"/>
      <c r="AM876" s="23"/>
      <c r="AN876" s="23"/>
      <c r="AO876" s="23"/>
      <c r="AP876" s="23"/>
    </row>
    <row r="877" spans="18:42">
      <c r="R877" s="23"/>
      <c r="S877" s="23"/>
      <c r="T877" s="23"/>
      <c r="U877" s="23"/>
      <c r="V877" s="23"/>
      <c r="W877" s="23"/>
      <c r="X877" s="23"/>
      <c r="Y877" s="23"/>
      <c r="Z877" s="23"/>
      <c r="AA877" s="23"/>
      <c r="AB877" s="23"/>
      <c r="AC877" s="23"/>
      <c r="AD877" s="23"/>
      <c r="AE877" s="23"/>
      <c r="AF877" s="23"/>
      <c r="AG877" s="23"/>
      <c r="AH877" s="23"/>
      <c r="AI877" s="23"/>
      <c r="AJ877" s="23"/>
      <c r="AK877" s="23"/>
      <c r="AL877" s="23"/>
      <c r="AM877" s="23"/>
      <c r="AN877" s="23"/>
      <c r="AO877" s="23"/>
      <c r="AP877" s="23"/>
    </row>
    <row r="878" spans="18:42">
      <c r="R878" s="23"/>
      <c r="S878" s="23"/>
      <c r="T878" s="23"/>
      <c r="U878" s="23"/>
      <c r="V878" s="23"/>
      <c r="W878" s="23"/>
      <c r="X878" s="23"/>
      <c r="Y878" s="23"/>
      <c r="Z878" s="23"/>
      <c r="AA878" s="23"/>
      <c r="AB878" s="23"/>
      <c r="AC878" s="23"/>
      <c r="AD878" s="23"/>
      <c r="AE878" s="23"/>
      <c r="AF878" s="23"/>
      <c r="AG878" s="23"/>
      <c r="AH878" s="23"/>
      <c r="AI878" s="23"/>
      <c r="AJ878" s="23"/>
      <c r="AK878" s="23"/>
      <c r="AL878" s="23"/>
      <c r="AM878" s="23"/>
      <c r="AN878" s="23"/>
      <c r="AO878" s="23"/>
      <c r="AP878" s="23"/>
    </row>
    <row r="879" spans="18:42">
      <c r="R879" s="23"/>
      <c r="S879" s="23"/>
      <c r="T879" s="23"/>
      <c r="U879" s="23"/>
      <c r="V879" s="23"/>
      <c r="W879" s="23"/>
      <c r="X879" s="23"/>
      <c r="Y879" s="23"/>
      <c r="Z879" s="23"/>
      <c r="AA879" s="23"/>
      <c r="AB879" s="23"/>
      <c r="AC879" s="23"/>
      <c r="AD879" s="23"/>
      <c r="AE879" s="23"/>
      <c r="AF879" s="23"/>
      <c r="AG879" s="23"/>
      <c r="AH879" s="23"/>
      <c r="AI879" s="23"/>
      <c r="AJ879" s="23"/>
      <c r="AK879" s="23"/>
      <c r="AL879" s="23"/>
      <c r="AM879" s="23"/>
      <c r="AN879" s="23"/>
      <c r="AO879" s="23"/>
      <c r="AP879" s="23"/>
    </row>
    <row r="880" spans="18:42">
      <c r="R880" s="23"/>
      <c r="S880" s="23"/>
      <c r="T880" s="23"/>
      <c r="U880" s="23"/>
      <c r="V880" s="23"/>
      <c r="W880" s="23"/>
      <c r="X880" s="23"/>
      <c r="Y880" s="23"/>
      <c r="Z880" s="23"/>
      <c r="AA880" s="23"/>
      <c r="AB880" s="23"/>
      <c r="AC880" s="23"/>
      <c r="AD880" s="23"/>
      <c r="AE880" s="23"/>
      <c r="AF880" s="23"/>
      <c r="AG880" s="23"/>
      <c r="AH880" s="23"/>
      <c r="AI880" s="23"/>
      <c r="AJ880" s="23"/>
      <c r="AK880" s="23"/>
      <c r="AL880" s="23"/>
      <c r="AM880" s="23"/>
      <c r="AN880" s="23"/>
      <c r="AO880" s="23"/>
      <c r="AP880" s="23"/>
    </row>
    <row r="881" spans="18:42">
      <c r="R881" s="23"/>
      <c r="S881" s="23"/>
      <c r="T881" s="23"/>
      <c r="U881" s="23"/>
      <c r="V881" s="23"/>
      <c r="W881" s="23"/>
      <c r="X881" s="23"/>
      <c r="Y881" s="23"/>
      <c r="Z881" s="23"/>
      <c r="AA881" s="23"/>
      <c r="AB881" s="23"/>
      <c r="AC881" s="23"/>
      <c r="AD881" s="23"/>
      <c r="AE881" s="23"/>
      <c r="AF881" s="23"/>
      <c r="AG881" s="23"/>
      <c r="AH881" s="23"/>
      <c r="AI881" s="23"/>
      <c r="AJ881" s="23"/>
      <c r="AK881" s="23"/>
      <c r="AL881" s="23"/>
      <c r="AM881" s="23"/>
      <c r="AN881" s="23"/>
      <c r="AO881" s="23"/>
      <c r="AP881" s="23"/>
    </row>
    <row r="882" spans="18:42">
      <c r="R882" s="23"/>
      <c r="S882" s="23"/>
      <c r="T882" s="23"/>
      <c r="U882" s="23"/>
      <c r="V882" s="23"/>
      <c r="W882" s="23"/>
      <c r="X882" s="23"/>
      <c r="Y882" s="23"/>
      <c r="Z882" s="23"/>
      <c r="AA882" s="23"/>
      <c r="AB882" s="23"/>
      <c r="AC882" s="23"/>
      <c r="AD882" s="23"/>
      <c r="AE882" s="23"/>
      <c r="AF882" s="23"/>
      <c r="AG882" s="23"/>
      <c r="AH882" s="23"/>
      <c r="AI882" s="23"/>
      <c r="AJ882" s="23"/>
      <c r="AK882" s="23"/>
      <c r="AL882" s="23"/>
      <c r="AM882" s="23"/>
      <c r="AN882" s="23"/>
      <c r="AO882" s="23"/>
      <c r="AP882" s="23"/>
    </row>
    <row r="883" spans="18:42">
      <c r="R883" s="23"/>
      <c r="S883" s="23"/>
      <c r="T883" s="23"/>
      <c r="U883" s="23"/>
      <c r="V883" s="23"/>
      <c r="W883" s="23"/>
      <c r="X883" s="23"/>
      <c r="Y883" s="23"/>
      <c r="Z883" s="23"/>
      <c r="AA883" s="23"/>
      <c r="AB883" s="23"/>
      <c r="AC883" s="23"/>
      <c r="AD883" s="23"/>
      <c r="AE883" s="23"/>
      <c r="AF883" s="23"/>
      <c r="AG883" s="23"/>
      <c r="AH883" s="23"/>
      <c r="AI883" s="23"/>
      <c r="AJ883" s="23"/>
      <c r="AK883" s="23"/>
      <c r="AL883" s="23"/>
      <c r="AM883" s="23"/>
      <c r="AN883" s="23"/>
      <c r="AO883" s="23"/>
      <c r="AP883" s="23"/>
    </row>
    <row r="884" spans="18:42">
      <c r="R884" s="23"/>
      <c r="S884" s="23"/>
      <c r="T884" s="23"/>
      <c r="U884" s="23"/>
      <c r="V884" s="23"/>
      <c r="W884" s="23"/>
      <c r="X884" s="23"/>
      <c r="Y884" s="23"/>
      <c r="Z884" s="23"/>
      <c r="AA884" s="23"/>
      <c r="AB884" s="23"/>
      <c r="AC884" s="23"/>
      <c r="AD884" s="23"/>
      <c r="AE884" s="23"/>
      <c r="AF884" s="23"/>
      <c r="AG884" s="23"/>
      <c r="AH884" s="23"/>
      <c r="AI884" s="23"/>
      <c r="AJ884" s="23"/>
      <c r="AK884" s="23"/>
      <c r="AL884" s="23"/>
      <c r="AM884" s="23"/>
      <c r="AN884" s="23"/>
      <c r="AO884" s="23"/>
      <c r="AP884" s="23"/>
    </row>
    <row r="885" spans="18:42">
      <c r="R885" s="23"/>
      <c r="S885" s="23"/>
      <c r="T885" s="23"/>
      <c r="U885" s="23"/>
      <c r="V885" s="23"/>
      <c r="W885" s="23"/>
      <c r="X885" s="23"/>
      <c r="Y885" s="23"/>
      <c r="Z885" s="23"/>
      <c r="AA885" s="23"/>
      <c r="AB885" s="23"/>
      <c r="AC885" s="23"/>
      <c r="AD885" s="23"/>
      <c r="AE885" s="23"/>
      <c r="AF885" s="23"/>
      <c r="AG885" s="23"/>
      <c r="AH885" s="23"/>
      <c r="AI885" s="23"/>
      <c r="AJ885" s="23"/>
      <c r="AK885" s="23"/>
      <c r="AL885" s="23"/>
      <c r="AM885" s="23"/>
      <c r="AN885" s="23"/>
      <c r="AO885" s="23"/>
      <c r="AP885" s="23"/>
    </row>
    <row r="886" spans="18:42">
      <c r="R886" s="23"/>
      <c r="S886" s="23"/>
      <c r="T886" s="23"/>
      <c r="U886" s="23"/>
      <c r="V886" s="23"/>
      <c r="W886" s="23"/>
      <c r="X886" s="23"/>
      <c r="Y886" s="23"/>
      <c r="Z886" s="23"/>
      <c r="AA886" s="23"/>
      <c r="AB886" s="23"/>
      <c r="AC886" s="23"/>
      <c r="AD886" s="23"/>
      <c r="AE886" s="23"/>
      <c r="AF886" s="23"/>
      <c r="AG886" s="23"/>
      <c r="AH886" s="23"/>
      <c r="AI886" s="23"/>
      <c r="AJ886" s="23"/>
      <c r="AK886" s="23"/>
      <c r="AL886" s="23"/>
      <c r="AM886" s="23"/>
      <c r="AN886" s="23"/>
      <c r="AO886" s="23"/>
      <c r="AP886" s="23"/>
    </row>
    <row r="887" spans="18:42">
      <c r="R887" s="23"/>
      <c r="S887" s="23"/>
      <c r="T887" s="23"/>
      <c r="U887" s="23"/>
      <c r="V887" s="23"/>
      <c r="W887" s="23"/>
      <c r="X887" s="23"/>
      <c r="Y887" s="23"/>
      <c r="Z887" s="23"/>
      <c r="AA887" s="23"/>
      <c r="AB887" s="23"/>
      <c r="AC887" s="23"/>
      <c r="AD887" s="23"/>
      <c r="AE887" s="23"/>
      <c r="AF887" s="23"/>
      <c r="AG887" s="23"/>
      <c r="AH887" s="23"/>
      <c r="AI887" s="23"/>
      <c r="AJ887" s="23"/>
      <c r="AK887" s="23"/>
      <c r="AL887" s="23"/>
      <c r="AM887" s="23"/>
      <c r="AN887" s="23"/>
      <c r="AO887" s="23"/>
      <c r="AP887" s="23"/>
    </row>
    <row r="888" spans="18:42">
      <c r="R888" s="23"/>
      <c r="S888" s="23"/>
      <c r="T888" s="23"/>
      <c r="U888" s="23"/>
      <c r="V888" s="23"/>
      <c r="W888" s="23"/>
      <c r="X888" s="23"/>
      <c r="Y888" s="23"/>
      <c r="Z888" s="23"/>
      <c r="AA888" s="23"/>
      <c r="AB888" s="23"/>
      <c r="AC888" s="23"/>
      <c r="AD888" s="23"/>
      <c r="AE888" s="23"/>
      <c r="AF888" s="23"/>
      <c r="AG888" s="23"/>
      <c r="AH888" s="23"/>
      <c r="AI888" s="23"/>
      <c r="AJ888" s="23"/>
      <c r="AK888" s="23"/>
      <c r="AL888" s="23"/>
      <c r="AM888" s="23"/>
      <c r="AN888" s="23"/>
      <c r="AO888" s="23"/>
      <c r="AP888" s="23"/>
    </row>
    <row r="889" spans="18:42">
      <c r="R889" s="23"/>
      <c r="S889" s="23"/>
      <c r="T889" s="23"/>
      <c r="U889" s="23"/>
      <c r="V889" s="23"/>
      <c r="W889" s="23"/>
      <c r="X889" s="23"/>
      <c r="Y889" s="23"/>
      <c r="Z889" s="23"/>
      <c r="AA889" s="23"/>
      <c r="AB889" s="23"/>
      <c r="AC889" s="23"/>
      <c r="AD889" s="23"/>
      <c r="AE889" s="23"/>
      <c r="AF889" s="23"/>
      <c r="AG889" s="23"/>
      <c r="AH889" s="23"/>
      <c r="AI889" s="23"/>
      <c r="AJ889" s="23"/>
      <c r="AK889" s="23"/>
      <c r="AL889" s="23"/>
      <c r="AM889" s="23"/>
      <c r="AN889" s="23"/>
      <c r="AO889" s="23"/>
      <c r="AP889" s="23"/>
    </row>
    <row r="890" spans="18:42">
      <c r="R890" s="23"/>
      <c r="S890" s="23"/>
      <c r="T890" s="23"/>
      <c r="U890" s="23"/>
      <c r="V890" s="23"/>
      <c r="W890" s="23"/>
      <c r="X890" s="23"/>
      <c r="Y890" s="23"/>
      <c r="Z890" s="23"/>
      <c r="AA890" s="23"/>
      <c r="AB890" s="23"/>
      <c r="AC890" s="23"/>
      <c r="AD890" s="23"/>
      <c r="AE890" s="23"/>
      <c r="AF890" s="23"/>
      <c r="AG890" s="23"/>
      <c r="AH890" s="23"/>
      <c r="AI890" s="23"/>
      <c r="AJ890" s="23"/>
      <c r="AK890" s="23"/>
      <c r="AL890" s="23"/>
      <c r="AM890" s="23"/>
      <c r="AN890" s="23"/>
      <c r="AO890" s="23"/>
      <c r="AP890" s="23"/>
    </row>
    <row r="891" spans="18:42">
      <c r="R891" s="23"/>
      <c r="S891" s="23"/>
      <c r="T891" s="23"/>
      <c r="U891" s="23"/>
      <c r="V891" s="23"/>
      <c r="W891" s="23"/>
      <c r="X891" s="23"/>
      <c r="Y891" s="23"/>
      <c r="Z891" s="23"/>
      <c r="AA891" s="23"/>
      <c r="AB891" s="23"/>
      <c r="AC891" s="23"/>
      <c r="AD891" s="23"/>
      <c r="AE891" s="23"/>
      <c r="AF891" s="23"/>
      <c r="AG891" s="23"/>
      <c r="AH891" s="23"/>
      <c r="AI891" s="23"/>
      <c r="AJ891" s="23"/>
      <c r="AK891" s="23"/>
      <c r="AL891" s="23"/>
      <c r="AM891" s="23"/>
      <c r="AN891" s="23"/>
      <c r="AO891" s="23"/>
      <c r="AP891" s="23"/>
    </row>
    <row r="892" spans="18:42">
      <c r="R892" s="23"/>
      <c r="S892" s="23"/>
      <c r="T892" s="23"/>
      <c r="U892" s="23"/>
      <c r="V892" s="23"/>
      <c r="W892" s="23"/>
      <c r="X892" s="23"/>
      <c r="Y892" s="23"/>
      <c r="Z892" s="23"/>
      <c r="AA892" s="23"/>
      <c r="AB892" s="23"/>
      <c r="AC892" s="23"/>
      <c r="AD892" s="23"/>
      <c r="AE892" s="23"/>
      <c r="AF892" s="23"/>
      <c r="AG892" s="23"/>
      <c r="AH892" s="23"/>
      <c r="AI892" s="23"/>
      <c r="AJ892" s="23"/>
      <c r="AK892" s="23"/>
      <c r="AL892" s="23"/>
      <c r="AM892" s="23"/>
      <c r="AN892" s="23"/>
      <c r="AO892" s="23"/>
      <c r="AP892" s="23"/>
    </row>
    <row r="893" spans="18:42">
      <c r="R893" s="23"/>
      <c r="S893" s="23"/>
      <c r="T893" s="23"/>
      <c r="U893" s="23"/>
      <c r="V893" s="23"/>
      <c r="W893" s="23"/>
      <c r="X893" s="23"/>
      <c r="Y893" s="23"/>
      <c r="Z893" s="23"/>
      <c r="AA893" s="23"/>
      <c r="AB893" s="23"/>
      <c r="AC893" s="23"/>
      <c r="AD893" s="23"/>
      <c r="AE893" s="23"/>
      <c r="AF893" s="23"/>
      <c r="AG893" s="23"/>
      <c r="AH893" s="23"/>
      <c r="AI893" s="23"/>
      <c r="AJ893" s="23"/>
      <c r="AK893" s="23"/>
      <c r="AL893" s="23"/>
      <c r="AM893" s="23"/>
      <c r="AN893" s="23"/>
      <c r="AO893" s="23"/>
      <c r="AP893" s="23"/>
    </row>
    <row r="894" spans="18:42">
      <c r="R894" s="23"/>
      <c r="S894" s="23"/>
      <c r="T894" s="23"/>
      <c r="U894" s="23"/>
      <c r="V894" s="23"/>
      <c r="W894" s="23"/>
      <c r="X894" s="23"/>
      <c r="Y894" s="23"/>
      <c r="Z894" s="23"/>
      <c r="AA894" s="23"/>
      <c r="AB894" s="23"/>
      <c r="AC894" s="23"/>
      <c r="AD894" s="23"/>
      <c r="AE894" s="23"/>
      <c r="AF894" s="23"/>
      <c r="AG894" s="23"/>
      <c r="AH894" s="23"/>
      <c r="AI894" s="23"/>
      <c r="AJ894" s="23"/>
      <c r="AK894" s="23"/>
      <c r="AL894" s="23"/>
      <c r="AM894" s="23"/>
      <c r="AN894" s="23"/>
      <c r="AO894" s="23"/>
      <c r="AP894" s="23"/>
    </row>
    <row r="895" spans="18:42">
      <c r="R895" s="23"/>
      <c r="S895" s="23"/>
      <c r="T895" s="23"/>
      <c r="U895" s="23"/>
      <c r="V895" s="23"/>
      <c r="W895" s="23"/>
      <c r="X895" s="23"/>
      <c r="Y895" s="23"/>
      <c r="Z895" s="23"/>
      <c r="AA895" s="23"/>
      <c r="AB895" s="23"/>
      <c r="AC895" s="23"/>
      <c r="AD895" s="23"/>
      <c r="AE895" s="23"/>
      <c r="AF895" s="23"/>
      <c r="AG895" s="23"/>
      <c r="AH895" s="23"/>
      <c r="AI895" s="23"/>
      <c r="AJ895" s="23"/>
      <c r="AK895" s="23"/>
      <c r="AL895" s="23"/>
      <c r="AM895" s="23"/>
      <c r="AN895" s="23"/>
      <c r="AO895" s="23"/>
      <c r="AP895" s="23"/>
    </row>
    <row r="896" spans="18:42">
      <c r="R896" s="23"/>
      <c r="S896" s="23"/>
      <c r="T896" s="23"/>
      <c r="U896" s="23"/>
      <c r="V896" s="23"/>
      <c r="W896" s="23"/>
      <c r="X896" s="23"/>
      <c r="Y896" s="23"/>
      <c r="Z896" s="23"/>
      <c r="AA896" s="23"/>
      <c r="AB896" s="23"/>
      <c r="AC896" s="23"/>
      <c r="AD896" s="23"/>
      <c r="AE896" s="23"/>
      <c r="AF896" s="23"/>
      <c r="AG896" s="23"/>
      <c r="AH896" s="23"/>
      <c r="AI896" s="23"/>
      <c r="AJ896" s="23"/>
      <c r="AK896" s="23"/>
      <c r="AL896" s="23"/>
      <c r="AM896" s="23"/>
      <c r="AN896" s="23"/>
      <c r="AO896" s="23"/>
      <c r="AP896" s="23"/>
    </row>
    <row r="897" spans="18:42">
      <c r="R897" s="23"/>
      <c r="S897" s="23"/>
      <c r="T897" s="23"/>
      <c r="U897" s="23"/>
      <c r="V897" s="23"/>
      <c r="W897" s="23"/>
      <c r="X897" s="23"/>
      <c r="Y897" s="23"/>
      <c r="Z897" s="23"/>
      <c r="AA897" s="23"/>
      <c r="AB897" s="23"/>
      <c r="AC897" s="23"/>
      <c r="AD897" s="23"/>
      <c r="AE897" s="23"/>
      <c r="AF897" s="23"/>
      <c r="AG897" s="23"/>
      <c r="AH897" s="23"/>
      <c r="AI897" s="23"/>
      <c r="AJ897" s="23"/>
      <c r="AK897" s="23"/>
      <c r="AL897" s="23"/>
      <c r="AM897" s="23"/>
      <c r="AN897" s="23"/>
      <c r="AO897" s="23"/>
      <c r="AP897" s="23"/>
    </row>
    <row r="898" spans="18:42">
      <c r="R898" s="23"/>
      <c r="S898" s="23"/>
      <c r="T898" s="23"/>
      <c r="U898" s="23"/>
      <c r="V898" s="23"/>
      <c r="W898" s="23"/>
      <c r="X898" s="23"/>
      <c r="Y898" s="23"/>
      <c r="Z898" s="23"/>
      <c r="AA898" s="23"/>
      <c r="AB898" s="23"/>
      <c r="AC898" s="23"/>
      <c r="AD898" s="23"/>
      <c r="AE898" s="23"/>
      <c r="AF898" s="23"/>
      <c r="AG898" s="23"/>
      <c r="AH898" s="23"/>
      <c r="AI898" s="23"/>
      <c r="AJ898" s="23"/>
      <c r="AK898" s="23"/>
      <c r="AL898" s="23"/>
      <c r="AM898" s="23"/>
      <c r="AN898" s="23"/>
      <c r="AO898" s="23"/>
      <c r="AP898" s="23"/>
    </row>
    <row r="899" spans="18:42">
      <c r="R899" s="23"/>
      <c r="S899" s="23"/>
      <c r="T899" s="23"/>
      <c r="U899" s="23"/>
      <c r="V899" s="23"/>
      <c r="W899" s="23"/>
      <c r="X899" s="23"/>
      <c r="Y899" s="23"/>
      <c r="Z899" s="23"/>
      <c r="AA899" s="23"/>
      <c r="AB899" s="23"/>
      <c r="AC899" s="23"/>
      <c r="AD899" s="23"/>
      <c r="AE899" s="23"/>
      <c r="AF899" s="23"/>
      <c r="AG899" s="23"/>
      <c r="AH899" s="23"/>
      <c r="AI899" s="23"/>
      <c r="AJ899" s="23"/>
      <c r="AK899" s="23"/>
      <c r="AL899" s="23"/>
      <c r="AM899" s="23"/>
      <c r="AN899" s="23"/>
      <c r="AO899" s="23"/>
      <c r="AP899" s="23"/>
    </row>
    <row r="900" spans="18:42">
      <c r="R900" s="23"/>
      <c r="S900" s="23"/>
      <c r="T900" s="23"/>
      <c r="U900" s="23"/>
      <c r="V900" s="23"/>
      <c r="W900" s="23"/>
      <c r="X900" s="23"/>
      <c r="Y900" s="23"/>
      <c r="Z900" s="23"/>
      <c r="AA900" s="23"/>
      <c r="AB900" s="23"/>
      <c r="AC900" s="23"/>
      <c r="AD900" s="23"/>
      <c r="AE900" s="23"/>
      <c r="AF900" s="23"/>
      <c r="AG900" s="23"/>
      <c r="AH900" s="23"/>
      <c r="AI900" s="23"/>
      <c r="AJ900" s="23"/>
      <c r="AK900" s="23"/>
      <c r="AL900" s="23"/>
      <c r="AM900" s="23"/>
      <c r="AN900" s="23"/>
      <c r="AO900" s="23"/>
      <c r="AP900" s="23"/>
    </row>
    <row r="901" spans="18:42">
      <c r="R901" s="23"/>
      <c r="S901" s="23"/>
      <c r="T901" s="23"/>
      <c r="U901" s="23"/>
      <c r="V901" s="23"/>
      <c r="W901" s="23"/>
      <c r="X901" s="23"/>
      <c r="Y901" s="23"/>
      <c r="Z901" s="23"/>
      <c r="AA901" s="23"/>
      <c r="AB901" s="23"/>
      <c r="AC901" s="23"/>
      <c r="AD901" s="23"/>
      <c r="AE901" s="23"/>
      <c r="AF901" s="23"/>
      <c r="AG901" s="23"/>
      <c r="AH901" s="23"/>
      <c r="AI901" s="23"/>
      <c r="AJ901" s="23"/>
      <c r="AK901" s="23"/>
      <c r="AL901" s="23"/>
      <c r="AM901" s="23"/>
      <c r="AN901" s="23"/>
      <c r="AO901" s="23"/>
      <c r="AP901" s="23"/>
    </row>
    <row r="902" spans="18:42">
      <c r="R902" s="23"/>
      <c r="S902" s="23"/>
      <c r="T902" s="23"/>
      <c r="U902" s="23"/>
      <c r="V902" s="23"/>
      <c r="W902" s="23"/>
      <c r="X902" s="23"/>
      <c r="Y902" s="23"/>
      <c r="Z902" s="23"/>
      <c r="AA902" s="23"/>
      <c r="AB902" s="23"/>
      <c r="AC902" s="23"/>
      <c r="AD902" s="23"/>
      <c r="AE902" s="23"/>
      <c r="AF902" s="23"/>
      <c r="AG902" s="23"/>
      <c r="AH902" s="23"/>
      <c r="AI902" s="23"/>
      <c r="AJ902" s="23"/>
      <c r="AK902" s="23"/>
      <c r="AL902" s="23"/>
      <c r="AM902" s="23"/>
      <c r="AN902" s="23"/>
      <c r="AO902" s="23"/>
      <c r="AP902" s="23"/>
    </row>
    <row r="903" spans="18:42">
      <c r="R903" s="23"/>
      <c r="S903" s="23"/>
      <c r="T903" s="23"/>
      <c r="U903" s="23"/>
      <c r="V903" s="23"/>
      <c r="W903" s="23"/>
      <c r="X903" s="23"/>
      <c r="Y903" s="23"/>
      <c r="Z903" s="23"/>
      <c r="AA903" s="23"/>
      <c r="AB903" s="23"/>
      <c r="AC903" s="23"/>
      <c r="AD903" s="23"/>
      <c r="AE903" s="23"/>
      <c r="AF903" s="23"/>
      <c r="AG903" s="23"/>
      <c r="AH903" s="23"/>
      <c r="AI903" s="23"/>
      <c r="AJ903" s="23"/>
      <c r="AK903" s="23"/>
      <c r="AL903" s="23"/>
      <c r="AM903" s="23"/>
      <c r="AN903" s="23"/>
      <c r="AO903" s="23"/>
      <c r="AP903" s="23"/>
    </row>
    <row r="904" spans="18:42">
      <c r="R904" s="23"/>
      <c r="S904" s="23"/>
      <c r="T904" s="23"/>
      <c r="U904" s="23"/>
      <c r="V904" s="23"/>
      <c r="W904" s="23"/>
      <c r="X904" s="23"/>
      <c r="Y904" s="23"/>
      <c r="Z904" s="23"/>
      <c r="AA904" s="23"/>
      <c r="AB904" s="23"/>
      <c r="AC904" s="23"/>
      <c r="AD904" s="23"/>
      <c r="AE904" s="23"/>
      <c r="AF904" s="23"/>
      <c r="AG904" s="23"/>
      <c r="AH904" s="23"/>
      <c r="AI904" s="23"/>
      <c r="AJ904" s="23"/>
      <c r="AK904" s="23"/>
      <c r="AL904" s="23"/>
      <c r="AM904" s="23"/>
      <c r="AN904" s="23"/>
      <c r="AO904" s="23"/>
      <c r="AP904" s="23"/>
    </row>
    <row r="905" spans="18:42">
      <c r="R905" s="23"/>
      <c r="S905" s="23"/>
      <c r="T905" s="23"/>
      <c r="U905" s="23"/>
      <c r="V905" s="23"/>
      <c r="W905" s="23"/>
      <c r="X905" s="23"/>
      <c r="Y905" s="23"/>
      <c r="Z905" s="23"/>
      <c r="AA905" s="23"/>
      <c r="AB905" s="23"/>
      <c r="AC905" s="23"/>
      <c r="AD905" s="23"/>
      <c r="AE905" s="23"/>
      <c r="AF905" s="23"/>
      <c r="AG905" s="23"/>
      <c r="AH905" s="23"/>
      <c r="AI905" s="23"/>
      <c r="AJ905" s="23"/>
      <c r="AK905" s="23"/>
      <c r="AL905" s="23"/>
      <c r="AM905" s="23"/>
      <c r="AN905" s="23"/>
      <c r="AO905" s="23"/>
      <c r="AP905" s="23"/>
    </row>
    <row r="906" spans="18:42">
      <c r="R906" s="23"/>
      <c r="S906" s="23"/>
      <c r="T906" s="23"/>
      <c r="U906" s="23"/>
      <c r="V906" s="23"/>
      <c r="W906" s="23"/>
      <c r="X906" s="23"/>
      <c r="Y906" s="23"/>
      <c r="Z906" s="23"/>
      <c r="AA906" s="23"/>
      <c r="AB906" s="23"/>
      <c r="AC906" s="23"/>
      <c r="AD906" s="23"/>
      <c r="AE906" s="23"/>
      <c r="AF906" s="23"/>
      <c r="AG906" s="23"/>
      <c r="AH906" s="23"/>
      <c r="AI906" s="23"/>
      <c r="AJ906" s="23"/>
      <c r="AK906" s="23"/>
      <c r="AL906" s="23"/>
      <c r="AM906" s="23"/>
      <c r="AN906" s="23"/>
      <c r="AO906" s="23"/>
      <c r="AP906" s="23"/>
    </row>
    <row r="907" spans="18:42">
      <c r="R907" s="23"/>
      <c r="S907" s="23"/>
      <c r="T907" s="23"/>
      <c r="U907" s="23"/>
      <c r="V907" s="23"/>
      <c r="W907" s="23"/>
      <c r="X907" s="23"/>
      <c r="Y907" s="23"/>
      <c r="Z907" s="23"/>
      <c r="AA907" s="23"/>
      <c r="AB907" s="23"/>
      <c r="AC907" s="23"/>
      <c r="AD907" s="23"/>
      <c r="AE907" s="23"/>
      <c r="AF907" s="23"/>
      <c r="AG907" s="23"/>
      <c r="AH907" s="23"/>
      <c r="AI907" s="23"/>
      <c r="AJ907" s="23"/>
      <c r="AK907" s="23"/>
      <c r="AL907" s="23"/>
      <c r="AM907" s="23"/>
      <c r="AN907" s="23"/>
      <c r="AO907" s="23"/>
      <c r="AP907" s="23"/>
    </row>
    <row r="908" spans="18:42">
      <c r="R908" s="23"/>
      <c r="S908" s="23"/>
      <c r="T908" s="23"/>
      <c r="U908" s="23"/>
      <c r="V908" s="23"/>
      <c r="W908" s="23"/>
      <c r="X908" s="23"/>
      <c r="Y908" s="23"/>
      <c r="Z908" s="23"/>
      <c r="AA908" s="23"/>
      <c r="AB908" s="23"/>
      <c r="AC908" s="23"/>
      <c r="AD908" s="23"/>
      <c r="AE908" s="23"/>
      <c r="AF908" s="23"/>
      <c r="AG908" s="23"/>
      <c r="AH908" s="23"/>
      <c r="AI908" s="23"/>
      <c r="AJ908" s="23"/>
      <c r="AK908" s="23"/>
      <c r="AL908" s="23"/>
      <c r="AM908" s="23"/>
      <c r="AN908" s="23"/>
      <c r="AO908" s="23"/>
      <c r="AP908" s="23"/>
    </row>
    <row r="909" spans="18:42">
      <c r="R909" s="23"/>
      <c r="S909" s="23"/>
      <c r="T909" s="23"/>
      <c r="U909" s="23"/>
      <c r="V909" s="23"/>
      <c r="W909" s="23"/>
      <c r="X909" s="23"/>
      <c r="Y909" s="23"/>
      <c r="Z909" s="23"/>
      <c r="AA909" s="23"/>
      <c r="AB909" s="23"/>
      <c r="AC909" s="23"/>
      <c r="AD909" s="23"/>
      <c r="AE909" s="23"/>
      <c r="AF909" s="23"/>
      <c r="AG909" s="23"/>
      <c r="AH909" s="23"/>
      <c r="AI909" s="23"/>
      <c r="AJ909" s="23"/>
      <c r="AK909" s="23"/>
      <c r="AL909" s="23"/>
      <c r="AM909" s="23"/>
      <c r="AN909" s="23"/>
      <c r="AO909" s="23"/>
      <c r="AP909" s="23"/>
    </row>
    <row r="910" spans="18:42">
      <c r="R910" s="23"/>
      <c r="S910" s="23"/>
      <c r="T910" s="23"/>
      <c r="U910" s="23"/>
      <c r="V910" s="23"/>
      <c r="W910" s="23"/>
      <c r="X910" s="23"/>
      <c r="Y910" s="23"/>
      <c r="Z910" s="23"/>
      <c r="AA910" s="23"/>
      <c r="AB910" s="23"/>
      <c r="AC910" s="23"/>
      <c r="AD910" s="23"/>
      <c r="AE910" s="23"/>
      <c r="AF910" s="23"/>
      <c r="AG910" s="23"/>
      <c r="AH910" s="23"/>
      <c r="AI910" s="23"/>
      <c r="AJ910" s="23"/>
      <c r="AK910" s="23"/>
      <c r="AL910" s="23"/>
      <c r="AM910" s="23"/>
      <c r="AN910" s="23"/>
      <c r="AO910" s="23"/>
      <c r="AP910" s="23"/>
    </row>
    <row r="911" spans="18:42">
      <c r="R911" s="23"/>
      <c r="S911" s="23"/>
      <c r="T911" s="23"/>
      <c r="U911" s="23"/>
      <c r="V911" s="23"/>
      <c r="W911" s="23"/>
      <c r="X911" s="23"/>
      <c r="Y911" s="23"/>
      <c r="Z911" s="23"/>
      <c r="AA911" s="23"/>
      <c r="AB911" s="23"/>
      <c r="AC911" s="23"/>
      <c r="AD911" s="23"/>
      <c r="AE911" s="23"/>
      <c r="AF911" s="23"/>
      <c r="AG911" s="23"/>
      <c r="AH911" s="23"/>
      <c r="AI911" s="23"/>
      <c r="AJ911" s="23"/>
      <c r="AK911" s="23"/>
      <c r="AL911" s="23"/>
      <c r="AM911" s="23"/>
      <c r="AN911" s="23"/>
      <c r="AO911" s="23"/>
      <c r="AP911" s="23"/>
    </row>
    <row r="912" spans="18:42">
      <c r="R912" s="23"/>
      <c r="S912" s="23"/>
      <c r="T912" s="23"/>
      <c r="U912" s="23"/>
      <c r="V912" s="23"/>
      <c r="W912" s="23"/>
      <c r="X912" s="23"/>
      <c r="Y912" s="23"/>
      <c r="Z912" s="23"/>
      <c r="AA912" s="23"/>
      <c r="AB912" s="23"/>
      <c r="AC912" s="23"/>
      <c r="AD912" s="23"/>
      <c r="AE912" s="23"/>
      <c r="AF912" s="23"/>
      <c r="AG912" s="23"/>
      <c r="AH912" s="23"/>
      <c r="AI912" s="23"/>
      <c r="AJ912" s="23"/>
      <c r="AK912" s="23"/>
      <c r="AL912" s="23"/>
      <c r="AM912" s="23"/>
      <c r="AN912" s="23"/>
      <c r="AO912" s="23"/>
      <c r="AP912" s="23"/>
    </row>
    <row r="913" spans="18:42">
      <c r="R913" s="23"/>
      <c r="S913" s="23"/>
      <c r="T913" s="23"/>
      <c r="U913" s="23"/>
      <c r="V913" s="23"/>
      <c r="W913" s="23"/>
      <c r="X913" s="23"/>
      <c r="Y913" s="23"/>
      <c r="Z913" s="23"/>
      <c r="AA913" s="23"/>
      <c r="AB913" s="23"/>
      <c r="AC913" s="23"/>
      <c r="AD913" s="23"/>
      <c r="AE913" s="23"/>
      <c r="AF913" s="23"/>
      <c r="AG913" s="23"/>
      <c r="AH913" s="23"/>
      <c r="AI913" s="23"/>
      <c r="AJ913" s="23"/>
      <c r="AK913" s="23"/>
      <c r="AL913" s="23"/>
      <c r="AM913" s="23"/>
      <c r="AN913" s="23"/>
      <c r="AO913" s="23"/>
      <c r="AP913" s="23"/>
    </row>
    <row r="914" spans="18:42">
      <c r="R914" s="23"/>
      <c r="S914" s="23"/>
      <c r="T914" s="23"/>
      <c r="U914" s="23"/>
      <c r="V914" s="23"/>
      <c r="W914" s="23"/>
      <c r="X914" s="23"/>
      <c r="Y914" s="23"/>
      <c r="Z914" s="23"/>
      <c r="AA914" s="23"/>
      <c r="AB914" s="23"/>
      <c r="AC914" s="23"/>
      <c r="AD914" s="23"/>
      <c r="AE914" s="23"/>
      <c r="AF914" s="23"/>
      <c r="AG914" s="23"/>
      <c r="AH914" s="23"/>
      <c r="AI914" s="23"/>
      <c r="AJ914" s="23"/>
      <c r="AK914" s="23"/>
      <c r="AL914" s="23"/>
      <c r="AM914" s="23"/>
      <c r="AN914" s="23"/>
      <c r="AO914" s="23"/>
      <c r="AP914" s="23"/>
    </row>
    <row r="915" spans="18:42">
      <c r="R915" s="23"/>
      <c r="S915" s="23"/>
      <c r="T915" s="23"/>
      <c r="U915" s="23"/>
      <c r="V915" s="23"/>
      <c r="W915" s="23"/>
      <c r="X915" s="23"/>
      <c r="Y915" s="23"/>
      <c r="Z915" s="23"/>
      <c r="AA915" s="23"/>
      <c r="AB915" s="23"/>
      <c r="AC915" s="23"/>
      <c r="AD915" s="23"/>
      <c r="AE915" s="23"/>
      <c r="AF915" s="23"/>
      <c r="AG915" s="23"/>
      <c r="AH915" s="23"/>
      <c r="AI915" s="23"/>
      <c r="AJ915" s="23"/>
      <c r="AK915" s="23"/>
      <c r="AL915" s="23"/>
      <c r="AM915" s="23"/>
      <c r="AN915" s="23"/>
      <c r="AO915" s="23"/>
      <c r="AP915" s="23"/>
    </row>
    <row r="916" spans="18:42">
      <c r="R916" s="23"/>
      <c r="S916" s="23"/>
      <c r="T916" s="23"/>
      <c r="U916" s="23"/>
      <c r="V916" s="23"/>
      <c r="W916" s="23"/>
      <c r="X916" s="23"/>
      <c r="Y916" s="23"/>
      <c r="Z916" s="23"/>
      <c r="AA916" s="23"/>
      <c r="AB916" s="23"/>
      <c r="AC916" s="23"/>
      <c r="AD916" s="23"/>
      <c r="AE916" s="23"/>
      <c r="AF916" s="23"/>
      <c r="AG916" s="23"/>
      <c r="AH916" s="23"/>
      <c r="AI916" s="23"/>
      <c r="AJ916" s="23"/>
      <c r="AK916" s="23"/>
      <c r="AL916" s="23"/>
      <c r="AM916" s="23"/>
      <c r="AN916" s="23"/>
      <c r="AO916" s="23"/>
      <c r="AP916" s="23"/>
    </row>
    <row r="917" spans="18:42">
      <c r="R917" s="23"/>
      <c r="S917" s="23"/>
      <c r="T917" s="23"/>
      <c r="U917" s="23"/>
      <c r="V917" s="23"/>
      <c r="W917" s="23"/>
      <c r="X917" s="23"/>
      <c r="Y917" s="23"/>
      <c r="Z917" s="23"/>
      <c r="AA917" s="23"/>
      <c r="AB917" s="23"/>
      <c r="AC917" s="23"/>
      <c r="AD917" s="23"/>
      <c r="AE917" s="23"/>
      <c r="AF917" s="23"/>
      <c r="AG917" s="23"/>
      <c r="AH917" s="23"/>
      <c r="AI917" s="23"/>
      <c r="AJ917" s="23"/>
      <c r="AK917" s="23"/>
      <c r="AL917" s="23"/>
      <c r="AM917" s="23"/>
      <c r="AN917" s="23"/>
      <c r="AO917" s="23"/>
      <c r="AP917" s="23"/>
    </row>
    <row r="918" spans="18:42">
      <c r="R918" s="23"/>
      <c r="S918" s="23"/>
      <c r="T918" s="23"/>
      <c r="U918" s="23"/>
      <c r="V918" s="23"/>
      <c r="W918" s="23"/>
      <c r="X918" s="23"/>
      <c r="Y918" s="23"/>
      <c r="Z918" s="23"/>
      <c r="AA918" s="23"/>
      <c r="AB918" s="23"/>
      <c r="AC918" s="23"/>
      <c r="AD918" s="23"/>
      <c r="AE918" s="23"/>
      <c r="AF918" s="23"/>
      <c r="AG918" s="23"/>
      <c r="AH918" s="23"/>
      <c r="AI918" s="23"/>
      <c r="AJ918" s="23"/>
      <c r="AK918" s="23"/>
      <c r="AL918" s="23"/>
      <c r="AM918" s="23"/>
      <c r="AN918" s="23"/>
      <c r="AO918" s="23"/>
      <c r="AP918" s="23"/>
    </row>
  </sheetData>
  <conditionalFormatting sqref="D3:M3 E4:G4 K4:M4">
    <cfRule type="expression" dxfId="9" priority="10">
      <formula>(OR(D3="Insert Here",D3="",0))</formula>
    </cfRule>
  </conditionalFormatting>
  <conditionalFormatting sqref="I5:I200">
    <cfRule type="expression" dxfId="8" priority="1">
      <formula>($I5="Back to Top")</formula>
    </cfRule>
  </conditionalFormatting>
  <conditionalFormatting sqref="D5:M200">
    <cfRule type="expression" dxfId="7" priority="131">
      <formula>AND($I6&lt;0,$I5&gt;0)</formula>
    </cfRule>
    <cfRule type="expression" dxfId="6" priority="132">
      <formula>($D5=0)</formula>
    </cfRule>
    <cfRule type="expression" dxfId="5" priority="133">
      <formula>IF(D5&lt;&gt;"",ISEVEN(CEILING(ROW()-2,1)/1),)</formula>
    </cfRule>
    <cfRule type="expression" dxfId="4" priority="134">
      <formula>(D5&lt;&gt;"")</formula>
    </cfRule>
  </conditionalFormatting>
  <pageMargins left="0.7" right="0.7" top="0.75" bottom="0.75" header="0.3" footer="0.3"/>
  <pageSetup orientation="portrait" verticalDpi="3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3" id="{B1E23A18-AA8E-46DB-B912-1E7717B2BDA5}">
            <xm:f>IF($N5='Financial Freedom Calculator'!$E$12,1,0)</xm:f>
            <x14:dxf>
              <fill>
                <patternFill>
                  <bgColor rgb="FFFFFFCC"/>
                </patternFill>
              </fill>
            </x14:dxf>
          </x14:cfRule>
          <xm:sqref>N13:O34 N5:N12</xm:sqref>
        </x14:conditionalFormatting>
        <x14:conditionalFormatting xmlns:xm="http://schemas.microsoft.com/office/excel/2006/main">
          <x14:cfRule type="expression" priority="91" id="{B1E23A18-AA8E-46DB-B912-1E7717B2BDA5}">
            <xm:f>IF($N12='Financial Freedom Calculator'!$E$12,1,0)</xm:f>
            <x14:dxf>
              <fill>
                <patternFill>
                  <bgColor rgb="FFFFFFCC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expression" priority="93" id="{B1E23A18-AA8E-46DB-B912-1E7717B2BDA5}">
            <xm:f>IF($N5='Financial Freedom Calculator'!$E$12,1,0)</xm:f>
            <x14:dxf>
              <fill>
                <patternFill>
                  <bgColor rgb="FFFFFFCC"/>
                </patternFill>
              </fill>
            </x14:dxf>
          </x14:cfRule>
          <xm:sqref>O6:O11</xm:sqref>
        </x14:conditionalFormatting>
        <x14:conditionalFormatting xmlns:xm="http://schemas.microsoft.com/office/excel/2006/main">
          <x14:cfRule type="expression" priority="94" id="{B1E23A18-AA8E-46DB-B912-1E7717B2BDA5}">
            <xm:f>IF(#REF!='Financial Freedom Calculator'!$E$12,1,0)</xm:f>
            <x14:dxf>
              <fill>
                <patternFill>
                  <bgColor rgb="FFFFFFCC"/>
                </patternFill>
              </fill>
            </x14:dxf>
          </x14:cfRule>
          <xm:sqref>O5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83D5F6077A2D468DD604A094AEFCEA" ma:contentTypeVersion="13" ma:contentTypeDescription="Create a new document." ma:contentTypeScope="" ma:versionID="ab8bc4a186577d1480d1f5b2a420e941">
  <xsd:schema xmlns:xsd="http://www.w3.org/2001/XMLSchema" xmlns:xs="http://www.w3.org/2001/XMLSchema" xmlns:p="http://schemas.microsoft.com/office/2006/metadata/properties" xmlns:ns3="2bf5ce5a-ecbb-4c9d-a033-0aba727d0806" xmlns:ns4="3fd6aefc-f932-425f-b19a-813bbfdda09c" targetNamespace="http://schemas.microsoft.com/office/2006/metadata/properties" ma:root="true" ma:fieldsID="752ff3b95a827545224b5d4da2a88c6f" ns3:_="" ns4:_="">
    <xsd:import namespace="2bf5ce5a-ecbb-4c9d-a033-0aba727d0806"/>
    <xsd:import namespace="3fd6aefc-f932-425f-b19a-813bbfdda09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f5ce5a-ecbb-4c9d-a033-0aba727d08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d6aefc-f932-425f-b19a-813bbfdda09c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9579210-78CA-455B-9803-84BDA0965683}">
  <ds:schemaRefs>
    <ds:schemaRef ds:uri="http://www.w3.org/XML/1998/namespace"/>
    <ds:schemaRef ds:uri="http://purl.org/dc/elements/1.1/"/>
    <ds:schemaRef ds:uri="http://purl.org/dc/terms/"/>
    <ds:schemaRef ds:uri="http://purl.org/dc/dcmitype/"/>
    <ds:schemaRef ds:uri="http://schemas.microsoft.com/office/2006/documentManagement/types"/>
    <ds:schemaRef ds:uri="2bf5ce5a-ecbb-4c9d-a033-0aba727d0806"/>
    <ds:schemaRef ds:uri="http://schemas.microsoft.com/office/infopath/2007/PartnerControls"/>
    <ds:schemaRef ds:uri="http://schemas.openxmlformats.org/package/2006/metadata/core-properties"/>
    <ds:schemaRef ds:uri="3fd6aefc-f932-425f-b19a-813bbfdda09c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4D079DD8-4A68-4DDD-819B-78CEBC96562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D13ADC-1DE8-4CA2-98E6-F46869592B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f5ce5a-ecbb-4c9d-a033-0aba727d0806"/>
    <ds:schemaRef ds:uri="3fd6aefc-f932-425f-b19a-813bbfdda0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Financial Freedom Calculator</vt:lpstr>
      <vt:lpstr>Annual Breakdown</vt:lpstr>
      <vt:lpstr>add_savings</vt:lpstr>
      <vt:lpstr>current_portf</vt:lpstr>
      <vt:lpstr>deposits</vt:lpstr>
      <vt:lpstr>future_income</vt:lpstr>
      <vt:lpstr>home</vt:lpstr>
      <vt:lpstr>inflation_rate</vt:lpstr>
      <vt:lpstr>life_span</vt:lpstr>
      <vt:lpstr>return_rate</vt:lpstr>
      <vt:lpstr>years_left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Byron</dc:creator>
  <cp:lastModifiedBy>Jay Seabrook</cp:lastModifiedBy>
  <dcterms:created xsi:type="dcterms:W3CDTF">2018-10-31T16:47:09Z</dcterms:created>
  <dcterms:modified xsi:type="dcterms:W3CDTF">2021-04-27T15:34:58Z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0x0101009083D5F6077A2D468DD604A094AEFCEA</vt:lpwstr>
  </property>
</Properties>
</file>